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5"/>
  </bookViews>
  <sheets>
    <sheet name="4" sheetId="6" r:id="rId1"/>
    <sheet name=" 7 " sheetId="7" r:id="rId2"/>
    <sheet name="8" sheetId="18" r:id="rId3"/>
    <sheet name="Корф" sheetId="19" r:id="rId4"/>
    <sheet name="9" sheetId="8" r:id="rId5"/>
    <sheet name="10" sheetId="9" r:id="rId6"/>
    <sheet name="Лазо" sheetId="16" r:id="rId7"/>
    <sheet name="11" sheetId="22" r:id="rId8"/>
    <sheet name="12" sheetId="21" r:id="rId9"/>
    <sheet name="Эссо" sheetId="23" r:id="rId10"/>
    <sheet name="14" sheetId="15" r:id="rId11"/>
    <sheet name="16" sheetId="20" r:id="rId12"/>
    <sheet name="17" sheetId="4" r:id="rId13"/>
    <sheet name="19" sheetId="5" r:id="rId14"/>
    <sheet name="22" sheetId="13" r:id="rId15"/>
    <sheet name="23" sheetId="11" r:id="rId16"/>
    <sheet name="Лист2" sheetId="2" r:id="rId17"/>
    <sheet name="Лист3" sheetId="3" r:id="rId18"/>
  </sheets>
  <calcPr calcId="144525"/>
</workbook>
</file>

<file path=xl/calcChain.xml><?xml version="1.0" encoding="utf-8"?>
<calcChain xmlns="http://schemas.openxmlformats.org/spreadsheetml/2006/main">
  <c r="D49" i="22" l="1"/>
  <c r="D213" i="11" l="1"/>
  <c r="D215" i="11"/>
  <c r="D220" i="11"/>
  <c r="D222" i="11"/>
  <c r="D193" i="11"/>
  <c r="D152" i="11"/>
  <c r="D132" i="11"/>
  <c r="D128" i="11"/>
  <c r="D114" i="11"/>
  <c r="D106" i="11"/>
  <c r="D56" i="11"/>
  <c r="D94" i="11"/>
  <c r="D88" i="11"/>
  <c r="D185" i="11"/>
  <c r="D189" i="11"/>
  <c r="D217" i="11"/>
  <c r="D225" i="11"/>
  <c r="D82" i="11"/>
  <c r="D74" i="11"/>
  <c r="D52" i="11"/>
  <c r="D36" i="11"/>
  <c r="D148" i="11"/>
  <c r="D102" i="11"/>
  <c r="D64" i="11"/>
  <c r="D44" i="11"/>
  <c r="D31" i="11"/>
  <c r="D23" i="11"/>
  <c r="D16" i="11"/>
  <c r="D181" i="11"/>
  <c r="D177" i="11"/>
  <c r="D172" i="11"/>
  <c r="D144" i="11"/>
  <c r="D124" i="11"/>
  <c r="D112" i="11"/>
  <c r="D96" i="11"/>
  <c r="D70" i="11"/>
  <c r="D48" i="11"/>
  <c r="D19" i="11"/>
  <c r="D14" i="11"/>
  <c r="D12" i="11"/>
  <c r="D134" i="13" l="1"/>
  <c r="D129" i="13"/>
  <c r="D124" i="13"/>
  <c r="D119" i="13"/>
  <c r="D116" i="13"/>
  <c r="D111" i="13"/>
  <c r="D109" i="13"/>
  <c r="D106" i="13"/>
  <c r="D102" i="13"/>
  <c r="D104" i="13"/>
  <c r="D90" i="13"/>
  <c r="D86" i="13"/>
  <c r="D82" i="13"/>
  <c r="D76" i="13"/>
  <c r="D72" i="13"/>
  <c r="D62" i="13"/>
  <c r="D56" i="13"/>
  <c r="D50" i="13"/>
  <c r="D42" i="13"/>
  <c r="D34" i="13"/>
  <c r="D27" i="13"/>
  <c r="D22" i="13"/>
  <c r="D18" i="13"/>
  <c r="D12" i="13"/>
  <c r="D20" i="5"/>
  <c r="D14" i="5"/>
  <c r="D12" i="5"/>
  <c r="D18" i="4"/>
  <c r="D12" i="4"/>
  <c r="D53" i="20"/>
  <c r="D50" i="20"/>
  <c r="D42" i="20"/>
  <c r="D34" i="20"/>
  <c r="D27" i="20"/>
  <c r="D22" i="20"/>
  <c r="D12" i="20"/>
  <c r="D31" i="15"/>
  <c r="D27" i="15"/>
  <c r="D23" i="15"/>
  <c r="D20" i="15"/>
  <c r="D17" i="15"/>
  <c r="D12" i="15"/>
  <c r="D392" i="23"/>
  <c r="D372" i="23"/>
  <c r="D352" i="23"/>
  <c r="D312" i="23"/>
  <c r="D292" i="23"/>
  <c r="D252" i="23"/>
  <c r="D212" i="23"/>
  <c r="D192" i="23"/>
  <c r="D172" i="23"/>
  <c r="D132" i="23"/>
  <c r="D52" i="23"/>
  <c r="D332" i="23"/>
  <c r="D272" i="23"/>
  <c r="D232" i="23"/>
  <c r="D152" i="23"/>
  <c r="D112" i="23"/>
  <c r="D92" i="23"/>
  <c r="D72" i="23"/>
  <c r="D32" i="23"/>
  <c r="D12" i="23"/>
  <c r="D131" i="21"/>
  <c r="D129" i="21"/>
  <c r="D127" i="21"/>
  <c r="D115" i="21"/>
  <c r="D113" i="21"/>
  <c r="D107" i="21"/>
  <c r="D92" i="21"/>
  <c r="D66" i="21"/>
  <c r="D64" i="21"/>
  <c r="D48" i="21"/>
  <c r="D21" i="21"/>
  <c r="D125" i="21"/>
  <c r="D109" i="21"/>
  <c r="D103" i="21"/>
  <c r="D97" i="21"/>
  <c r="D80" i="21"/>
  <c r="D74" i="21"/>
  <c r="D61" i="21"/>
  <c r="D53" i="21"/>
  <c r="D40" i="21"/>
  <c r="D28" i="21"/>
  <c r="D12" i="21"/>
  <c r="D83" i="22"/>
  <c r="D81" i="22"/>
  <c r="D73" i="22"/>
  <c r="D69" i="22"/>
  <c r="D65" i="22"/>
  <c r="D63" i="22"/>
  <c r="D61" i="22"/>
  <c r="D55" i="22"/>
  <c r="D36" i="22"/>
  <c r="D21" i="22"/>
  <c r="D41" i="22"/>
  <c r="D28" i="22"/>
  <c r="D12" i="22"/>
  <c r="D21" i="16"/>
  <c r="D15" i="16"/>
  <c r="D12" i="16"/>
  <c r="D160" i="9"/>
  <c r="D155" i="9"/>
  <c r="D153" i="9"/>
  <c r="D151" i="9"/>
  <c r="D133" i="9"/>
  <c r="D129" i="9"/>
  <c r="D112" i="9"/>
  <c r="D110" i="9"/>
  <c r="D83" i="9"/>
  <c r="D79" i="9"/>
  <c r="D71" i="9"/>
  <c r="D63" i="9"/>
  <c r="D49" i="9"/>
  <c r="D44" i="9"/>
  <c r="D164" i="9"/>
  <c r="D139" i="9"/>
  <c r="D135" i="9"/>
  <c r="D115" i="9"/>
  <c r="D107" i="9"/>
  <c r="D101" i="9"/>
  <c r="D89" i="9"/>
  <c r="D51" i="9"/>
  <c r="D24" i="9"/>
  <c r="D12" i="9"/>
  <c r="D37" i="8"/>
  <c r="D35" i="8"/>
  <c r="D33" i="8"/>
  <c r="D28" i="8"/>
  <c r="D24" i="8"/>
  <c r="D20" i="8"/>
  <c r="D17" i="8"/>
  <c r="D12" i="8"/>
  <c r="D32" i="19"/>
  <c r="D28" i="19"/>
  <c r="D25" i="19"/>
  <c r="D22" i="19"/>
  <c r="D14" i="19"/>
  <c r="D12" i="19"/>
  <c r="D149" i="18"/>
  <c r="D121" i="18"/>
  <c r="D97" i="18"/>
  <c r="D93" i="18"/>
  <c r="D89" i="18"/>
  <c r="D85" i="18"/>
  <c r="D79" i="18"/>
  <c r="D71" i="18"/>
  <c r="D65" i="18"/>
  <c r="D57" i="18"/>
  <c r="D43" i="18"/>
  <c r="D35" i="18"/>
  <c r="D28" i="18"/>
  <c r="D157" i="18"/>
  <c r="D139" i="18"/>
  <c r="D129" i="18"/>
  <c r="D109" i="18"/>
  <c r="D101" i="18"/>
  <c r="D18" i="18"/>
  <c r="D49" i="18"/>
  <c r="D12" i="18"/>
  <c r="D352" i="7"/>
  <c r="D332" i="7"/>
  <c r="D312" i="7"/>
  <c r="D92" i="7"/>
  <c r="D52" i="7"/>
  <c r="D372" i="7"/>
  <c r="D292" i="7"/>
  <c r="D232" i="7"/>
  <c r="D212" i="7"/>
  <c r="D172" i="7"/>
  <c r="D152" i="7"/>
  <c r="D112" i="7"/>
  <c r="D72" i="7"/>
  <c r="D32" i="7"/>
  <c r="D272" i="7"/>
  <c r="D252" i="7"/>
  <c r="D192" i="7"/>
  <c r="D132" i="7"/>
  <c r="D12" i="7"/>
  <c r="D38" i="6"/>
  <c r="D36" i="6"/>
  <c r="D29" i="6"/>
  <c r="D27" i="6"/>
  <c r="D23" i="6"/>
  <c r="D20" i="6"/>
  <c r="D12" i="6"/>
  <c r="Y411" i="23"/>
  <c r="X411" i="23"/>
  <c r="W411" i="23"/>
  <c r="V411" i="23"/>
  <c r="Y410" i="23"/>
  <c r="X410" i="23"/>
  <c r="W410" i="23"/>
  <c r="V410" i="23"/>
  <c r="Y409" i="23"/>
  <c r="X409" i="23"/>
  <c r="W409" i="23"/>
  <c r="V409" i="23"/>
  <c r="Y408" i="23"/>
  <c r="X408" i="23"/>
  <c r="W408" i="23"/>
  <c r="V408" i="23"/>
  <c r="Y407" i="23"/>
  <c r="X407" i="23"/>
  <c r="W407" i="23"/>
  <c r="V407" i="23"/>
  <c r="Y406" i="23"/>
  <c r="X406" i="23"/>
  <c r="W406" i="23"/>
  <c r="V406" i="23"/>
  <c r="Y405" i="23"/>
  <c r="X405" i="23"/>
  <c r="W405" i="23"/>
  <c r="V405" i="23"/>
  <c r="Y404" i="23"/>
  <c r="X404" i="23"/>
  <c r="W404" i="23"/>
  <c r="V404" i="23"/>
  <c r="Y403" i="23"/>
  <c r="X403" i="23"/>
  <c r="W403" i="23"/>
  <c r="V403" i="23"/>
  <c r="Y402" i="23"/>
  <c r="X402" i="23"/>
  <c r="W402" i="23"/>
  <c r="V402" i="23"/>
  <c r="Y401" i="23"/>
  <c r="X401" i="23"/>
  <c r="W401" i="23"/>
  <c r="V401" i="23"/>
  <c r="Y400" i="23"/>
  <c r="X400" i="23"/>
  <c r="W400" i="23"/>
  <c r="V400" i="23"/>
  <c r="Y399" i="23"/>
  <c r="X399" i="23"/>
  <c r="W399" i="23"/>
  <c r="V399" i="23"/>
  <c r="Y398" i="23"/>
  <c r="X398" i="23"/>
  <c r="W398" i="23"/>
  <c r="V398" i="23"/>
  <c r="Y397" i="23"/>
  <c r="X397" i="23"/>
  <c r="W397" i="23"/>
  <c r="V397" i="23"/>
  <c r="Y396" i="23"/>
  <c r="X396" i="23"/>
  <c r="W396" i="23"/>
  <c r="V396" i="23"/>
  <c r="Y395" i="23"/>
  <c r="X395" i="23"/>
  <c r="W395" i="23"/>
  <c r="V395" i="23"/>
  <c r="Y394" i="23"/>
  <c r="X394" i="23"/>
  <c r="W394" i="23"/>
  <c r="V394" i="23"/>
  <c r="Y393" i="23"/>
  <c r="X393" i="23"/>
  <c r="W393" i="23"/>
  <c r="V393" i="23"/>
  <c r="Y392" i="23"/>
  <c r="AC392" i="23" s="1"/>
  <c r="AG392" i="23" s="1"/>
  <c r="X392" i="23"/>
  <c r="AB392" i="23" s="1"/>
  <c r="AF392" i="23" s="1"/>
  <c r="W392" i="23"/>
  <c r="AA392" i="23" s="1"/>
  <c r="AE392" i="23" s="1"/>
  <c r="V392" i="23"/>
  <c r="Z392" i="23" s="1"/>
  <c r="Y391" i="23"/>
  <c r="X391" i="23"/>
  <c r="W391" i="23"/>
  <c r="V391" i="23"/>
  <c r="Y390" i="23"/>
  <c r="X390" i="23"/>
  <c r="W390" i="23"/>
  <c r="V390" i="23"/>
  <c r="Y389" i="23"/>
  <c r="X389" i="23"/>
  <c r="W389" i="23"/>
  <c r="V389" i="23"/>
  <c r="Y388" i="23"/>
  <c r="X388" i="23"/>
  <c r="W388" i="23"/>
  <c r="V388" i="23"/>
  <c r="Y387" i="23"/>
  <c r="X387" i="23"/>
  <c r="W387" i="23"/>
  <c r="V387" i="23"/>
  <c r="Y386" i="23"/>
  <c r="X386" i="23"/>
  <c r="W386" i="23"/>
  <c r="V386" i="23"/>
  <c r="Y385" i="23"/>
  <c r="X385" i="23"/>
  <c r="W385" i="23"/>
  <c r="V385" i="23"/>
  <c r="Y384" i="23"/>
  <c r="X384" i="23"/>
  <c r="W384" i="23"/>
  <c r="V384" i="23"/>
  <c r="Y383" i="23"/>
  <c r="X383" i="23"/>
  <c r="W383" i="23"/>
  <c r="V383" i="23"/>
  <c r="Y382" i="23"/>
  <c r="X382" i="23"/>
  <c r="W382" i="23"/>
  <c r="V382" i="23"/>
  <c r="Y381" i="23"/>
  <c r="X381" i="23"/>
  <c r="W381" i="23"/>
  <c r="V381" i="23"/>
  <c r="Y380" i="23"/>
  <c r="X380" i="23"/>
  <c r="W380" i="23"/>
  <c r="V380" i="23"/>
  <c r="Y379" i="23"/>
  <c r="X379" i="23"/>
  <c r="W379" i="23"/>
  <c r="V379" i="23"/>
  <c r="Y378" i="23"/>
  <c r="X378" i="23"/>
  <c r="W378" i="23"/>
  <c r="V378" i="23"/>
  <c r="Y377" i="23"/>
  <c r="X377" i="23"/>
  <c r="W377" i="23"/>
  <c r="V377" i="23"/>
  <c r="Y376" i="23"/>
  <c r="X376" i="23"/>
  <c r="W376" i="23"/>
  <c r="V376" i="23"/>
  <c r="Y375" i="23"/>
  <c r="X375" i="23"/>
  <c r="W375" i="23"/>
  <c r="V375" i="23"/>
  <c r="Y374" i="23"/>
  <c r="X374" i="23"/>
  <c r="W374" i="23"/>
  <c r="V374" i="23"/>
  <c r="Y373" i="23"/>
  <c r="X373" i="23"/>
  <c r="W373" i="23"/>
  <c r="V373" i="23"/>
  <c r="Y372" i="23"/>
  <c r="AC372" i="23" s="1"/>
  <c r="AG372" i="23" s="1"/>
  <c r="X372" i="23"/>
  <c r="AB372" i="23" s="1"/>
  <c r="AF372" i="23" s="1"/>
  <c r="W372" i="23"/>
  <c r="AA372" i="23" s="1"/>
  <c r="AE372" i="23" s="1"/>
  <c r="V372" i="23"/>
  <c r="Z372" i="23" s="1"/>
  <c r="Y371" i="23"/>
  <c r="X371" i="23"/>
  <c r="W371" i="23"/>
  <c r="V371" i="23"/>
  <c r="Y370" i="23"/>
  <c r="X370" i="23"/>
  <c r="W370" i="23"/>
  <c r="V370" i="23"/>
  <c r="Y369" i="23"/>
  <c r="X369" i="23"/>
  <c r="W369" i="23"/>
  <c r="V369" i="23"/>
  <c r="Y368" i="23"/>
  <c r="X368" i="23"/>
  <c r="W368" i="23"/>
  <c r="V368" i="23"/>
  <c r="Y367" i="23"/>
  <c r="X367" i="23"/>
  <c r="W367" i="23"/>
  <c r="V367" i="23"/>
  <c r="Y366" i="23"/>
  <c r="X366" i="23"/>
  <c r="W366" i="23"/>
  <c r="V366" i="23"/>
  <c r="Y365" i="23"/>
  <c r="X365" i="23"/>
  <c r="W365" i="23"/>
  <c r="V365" i="23"/>
  <c r="Y364" i="23"/>
  <c r="X364" i="23"/>
  <c r="W364" i="23"/>
  <c r="V364" i="23"/>
  <c r="Y363" i="23"/>
  <c r="X363" i="23"/>
  <c r="W363" i="23"/>
  <c r="V363" i="23"/>
  <c r="Y362" i="23"/>
  <c r="X362" i="23"/>
  <c r="W362" i="23"/>
  <c r="V362" i="23"/>
  <c r="Y361" i="23"/>
  <c r="X361" i="23"/>
  <c r="W361" i="23"/>
  <c r="V361" i="23"/>
  <c r="Y360" i="23"/>
  <c r="X360" i="23"/>
  <c r="W360" i="23"/>
  <c r="V360" i="23"/>
  <c r="Y359" i="23"/>
  <c r="X359" i="23"/>
  <c r="W359" i="23"/>
  <c r="V359" i="23"/>
  <c r="Y358" i="23"/>
  <c r="X358" i="23"/>
  <c r="W358" i="23"/>
  <c r="V358" i="23"/>
  <c r="Y357" i="23"/>
  <c r="X357" i="23"/>
  <c r="W357" i="23"/>
  <c r="V357" i="23"/>
  <c r="Y356" i="23"/>
  <c r="X356" i="23"/>
  <c r="W356" i="23"/>
  <c r="V356" i="23"/>
  <c r="Y355" i="23"/>
  <c r="X355" i="23"/>
  <c r="W355" i="23"/>
  <c r="V355" i="23"/>
  <c r="Y354" i="23"/>
  <c r="X354" i="23"/>
  <c r="W354" i="23"/>
  <c r="V354" i="23"/>
  <c r="Y353" i="23"/>
  <c r="X353" i="23"/>
  <c r="W353" i="23"/>
  <c r="V353" i="23"/>
  <c r="Y352" i="23"/>
  <c r="AC352" i="23" s="1"/>
  <c r="AG352" i="23" s="1"/>
  <c r="X352" i="23"/>
  <c r="AB352" i="23" s="1"/>
  <c r="AF352" i="23" s="1"/>
  <c r="W352" i="23"/>
  <c r="AA352" i="23" s="1"/>
  <c r="AE352" i="23" s="1"/>
  <c r="V352" i="23"/>
  <c r="Z352" i="23" s="1"/>
  <c r="AD352" i="23" s="1"/>
  <c r="Y351" i="23"/>
  <c r="X351" i="23"/>
  <c r="W351" i="23"/>
  <c r="V351" i="23"/>
  <c r="Y350" i="23"/>
  <c r="X350" i="23"/>
  <c r="W350" i="23"/>
  <c r="V350" i="23"/>
  <c r="Y349" i="23"/>
  <c r="X349" i="23"/>
  <c r="W349" i="23"/>
  <c r="V349" i="23"/>
  <c r="Y348" i="23"/>
  <c r="X348" i="23"/>
  <c r="W348" i="23"/>
  <c r="V348" i="23"/>
  <c r="Y347" i="23"/>
  <c r="X347" i="23"/>
  <c r="W347" i="23"/>
  <c r="V347" i="23"/>
  <c r="Y346" i="23"/>
  <c r="X346" i="23"/>
  <c r="W346" i="23"/>
  <c r="V346" i="23"/>
  <c r="Y345" i="23"/>
  <c r="X345" i="23"/>
  <c r="W345" i="23"/>
  <c r="V345" i="23"/>
  <c r="Y344" i="23"/>
  <c r="X344" i="23"/>
  <c r="W344" i="23"/>
  <c r="V344" i="23"/>
  <c r="Y343" i="23"/>
  <c r="X343" i="23"/>
  <c r="W343" i="23"/>
  <c r="V343" i="23"/>
  <c r="Y342" i="23"/>
  <c r="X342" i="23"/>
  <c r="W342" i="23"/>
  <c r="V342" i="23"/>
  <c r="Y341" i="23"/>
  <c r="X341" i="23"/>
  <c r="W341" i="23"/>
  <c r="V341" i="23"/>
  <c r="Y340" i="23"/>
  <c r="X340" i="23"/>
  <c r="W340" i="23"/>
  <c r="V340" i="23"/>
  <c r="Y339" i="23"/>
  <c r="X339" i="23"/>
  <c r="W339" i="23"/>
  <c r="V339" i="23"/>
  <c r="Y338" i="23"/>
  <c r="X338" i="23"/>
  <c r="W338" i="23"/>
  <c r="V338" i="23"/>
  <c r="Y337" i="23"/>
  <c r="X337" i="23"/>
  <c r="W337" i="23"/>
  <c r="V337" i="23"/>
  <c r="Y336" i="23"/>
  <c r="X336" i="23"/>
  <c r="W336" i="23"/>
  <c r="V336" i="23"/>
  <c r="Y335" i="23"/>
  <c r="X335" i="23"/>
  <c r="W335" i="23"/>
  <c r="V335" i="23"/>
  <c r="Y334" i="23"/>
  <c r="X334" i="23"/>
  <c r="W334" i="23"/>
  <c r="V334" i="23"/>
  <c r="Y333" i="23"/>
  <c r="X333" i="23"/>
  <c r="W333" i="23"/>
  <c r="V333" i="23"/>
  <c r="Y332" i="23"/>
  <c r="AC332" i="23" s="1"/>
  <c r="AG332" i="23" s="1"/>
  <c r="X332" i="23"/>
  <c r="AB332" i="23" s="1"/>
  <c r="AF332" i="23" s="1"/>
  <c r="W332" i="23"/>
  <c r="AA332" i="23" s="1"/>
  <c r="AE332" i="23" s="1"/>
  <c r="V332" i="23"/>
  <c r="Z332" i="23" s="1"/>
  <c r="Y331" i="23"/>
  <c r="X331" i="23"/>
  <c r="W331" i="23"/>
  <c r="V331" i="23"/>
  <c r="Y330" i="23"/>
  <c r="X330" i="23"/>
  <c r="W330" i="23"/>
  <c r="V330" i="23"/>
  <c r="Y329" i="23"/>
  <c r="X329" i="23"/>
  <c r="W329" i="23"/>
  <c r="V329" i="23"/>
  <c r="Y328" i="23"/>
  <c r="X328" i="23"/>
  <c r="W328" i="23"/>
  <c r="V328" i="23"/>
  <c r="Y327" i="23"/>
  <c r="X327" i="23"/>
  <c r="W327" i="23"/>
  <c r="V327" i="23"/>
  <c r="Y326" i="23"/>
  <c r="X326" i="23"/>
  <c r="W326" i="23"/>
  <c r="V326" i="23"/>
  <c r="Y325" i="23"/>
  <c r="X325" i="23"/>
  <c r="W325" i="23"/>
  <c r="V325" i="23"/>
  <c r="Y324" i="23"/>
  <c r="X324" i="23"/>
  <c r="W324" i="23"/>
  <c r="V324" i="23"/>
  <c r="Y323" i="23"/>
  <c r="X323" i="23"/>
  <c r="W323" i="23"/>
  <c r="V323" i="23"/>
  <c r="Y322" i="23"/>
  <c r="X322" i="23"/>
  <c r="W322" i="23"/>
  <c r="V322" i="23"/>
  <c r="Y321" i="23"/>
  <c r="X321" i="23"/>
  <c r="W321" i="23"/>
  <c r="V321" i="23"/>
  <c r="Y320" i="23"/>
  <c r="X320" i="23"/>
  <c r="W320" i="23"/>
  <c r="V320" i="23"/>
  <c r="Y319" i="23"/>
  <c r="X319" i="23"/>
  <c r="W319" i="23"/>
  <c r="V319" i="23"/>
  <c r="Y318" i="23"/>
  <c r="X318" i="23"/>
  <c r="W318" i="23"/>
  <c r="V318" i="23"/>
  <c r="Y317" i="23"/>
  <c r="X317" i="23"/>
  <c r="W317" i="23"/>
  <c r="V317" i="23"/>
  <c r="Y316" i="23"/>
  <c r="X316" i="23"/>
  <c r="W316" i="23"/>
  <c r="V316" i="23"/>
  <c r="Y315" i="23"/>
  <c r="X315" i="23"/>
  <c r="W315" i="23"/>
  <c r="V315" i="23"/>
  <c r="Y314" i="23"/>
  <c r="X314" i="23"/>
  <c r="W314" i="23"/>
  <c r="V314" i="23"/>
  <c r="Y313" i="23"/>
  <c r="X313" i="23"/>
  <c r="W313" i="23"/>
  <c r="V313" i="23"/>
  <c r="Y312" i="23"/>
  <c r="AC312" i="23" s="1"/>
  <c r="AG312" i="23" s="1"/>
  <c r="X312" i="23"/>
  <c r="AB312" i="23" s="1"/>
  <c r="AF312" i="23" s="1"/>
  <c r="W312" i="23"/>
  <c r="AA312" i="23" s="1"/>
  <c r="AE312" i="23" s="1"/>
  <c r="V312" i="23"/>
  <c r="Z312" i="23" s="1"/>
  <c r="Y311" i="23"/>
  <c r="X311" i="23"/>
  <c r="W311" i="23"/>
  <c r="V311" i="23"/>
  <c r="Y310" i="23"/>
  <c r="X310" i="23"/>
  <c r="W310" i="23"/>
  <c r="V310" i="23"/>
  <c r="Y309" i="23"/>
  <c r="X309" i="23"/>
  <c r="W309" i="23"/>
  <c r="V309" i="23"/>
  <c r="Y308" i="23"/>
  <c r="X308" i="23"/>
  <c r="W308" i="23"/>
  <c r="V308" i="23"/>
  <c r="Y307" i="23"/>
  <c r="X307" i="23"/>
  <c r="W307" i="23"/>
  <c r="V307" i="23"/>
  <c r="Y306" i="23"/>
  <c r="X306" i="23"/>
  <c r="W306" i="23"/>
  <c r="V306" i="23"/>
  <c r="Y305" i="23"/>
  <c r="X305" i="23"/>
  <c r="W305" i="23"/>
  <c r="V305" i="23"/>
  <c r="Y304" i="23"/>
  <c r="X304" i="23"/>
  <c r="W304" i="23"/>
  <c r="V304" i="23"/>
  <c r="Y303" i="23"/>
  <c r="X303" i="23"/>
  <c r="W303" i="23"/>
  <c r="V303" i="23"/>
  <c r="Y302" i="23"/>
  <c r="X302" i="23"/>
  <c r="W302" i="23"/>
  <c r="V302" i="23"/>
  <c r="Y301" i="23"/>
  <c r="X301" i="23"/>
  <c r="W301" i="23"/>
  <c r="V301" i="23"/>
  <c r="Y300" i="23"/>
  <c r="X300" i="23"/>
  <c r="W300" i="23"/>
  <c r="V300" i="23"/>
  <c r="Y299" i="23"/>
  <c r="X299" i="23"/>
  <c r="W299" i="23"/>
  <c r="V299" i="23"/>
  <c r="Y298" i="23"/>
  <c r="X298" i="23"/>
  <c r="W298" i="23"/>
  <c r="V298" i="23"/>
  <c r="Y297" i="23"/>
  <c r="X297" i="23"/>
  <c r="W297" i="23"/>
  <c r="V297" i="23"/>
  <c r="Y296" i="23"/>
  <c r="X296" i="23"/>
  <c r="W296" i="23"/>
  <c r="V296" i="23"/>
  <c r="Y295" i="23"/>
  <c r="X295" i="23"/>
  <c r="W295" i="23"/>
  <c r="V295" i="23"/>
  <c r="Y294" i="23"/>
  <c r="X294" i="23"/>
  <c r="W294" i="23"/>
  <c r="V294" i="23"/>
  <c r="Y293" i="23"/>
  <c r="X293" i="23"/>
  <c r="W293" i="23"/>
  <c r="V293" i="23"/>
  <c r="Y292" i="23"/>
  <c r="AC292" i="23" s="1"/>
  <c r="AG292" i="23" s="1"/>
  <c r="X292" i="23"/>
  <c r="AB292" i="23" s="1"/>
  <c r="AF292" i="23" s="1"/>
  <c r="W292" i="23"/>
  <c r="AA292" i="23" s="1"/>
  <c r="AE292" i="23" s="1"/>
  <c r="V292" i="23"/>
  <c r="Z292" i="23" s="1"/>
  <c r="Y291" i="23"/>
  <c r="X291" i="23"/>
  <c r="W291" i="23"/>
  <c r="V291" i="23"/>
  <c r="Y290" i="23"/>
  <c r="X290" i="23"/>
  <c r="W290" i="23"/>
  <c r="V290" i="23"/>
  <c r="Y289" i="23"/>
  <c r="X289" i="23"/>
  <c r="W289" i="23"/>
  <c r="V289" i="23"/>
  <c r="Y288" i="23"/>
  <c r="X288" i="23"/>
  <c r="W288" i="23"/>
  <c r="V288" i="23"/>
  <c r="Y287" i="23"/>
  <c r="X287" i="23"/>
  <c r="W287" i="23"/>
  <c r="V287" i="23"/>
  <c r="Y286" i="23"/>
  <c r="X286" i="23"/>
  <c r="W286" i="23"/>
  <c r="V286" i="23"/>
  <c r="Y285" i="23"/>
  <c r="X285" i="23"/>
  <c r="W285" i="23"/>
  <c r="V285" i="23"/>
  <c r="Y284" i="23"/>
  <c r="X284" i="23"/>
  <c r="W284" i="23"/>
  <c r="V284" i="23"/>
  <c r="Y283" i="23"/>
  <c r="X283" i="23"/>
  <c r="W283" i="23"/>
  <c r="V283" i="23"/>
  <c r="Y282" i="23"/>
  <c r="X282" i="23"/>
  <c r="W282" i="23"/>
  <c r="V282" i="23"/>
  <c r="Y281" i="23"/>
  <c r="X281" i="23"/>
  <c r="W281" i="23"/>
  <c r="V281" i="23"/>
  <c r="Y280" i="23"/>
  <c r="X280" i="23"/>
  <c r="W280" i="23"/>
  <c r="V280" i="23"/>
  <c r="Y279" i="23"/>
  <c r="X279" i="23"/>
  <c r="W279" i="23"/>
  <c r="V279" i="23"/>
  <c r="Y278" i="23"/>
  <c r="X278" i="23"/>
  <c r="W278" i="23"/>
  <c r="V278" i="23"/>
  <c r="Y277" i="23"/>
  <c r="X277" i="23"/>
  <c r="W277" i="23"/>
  <c r="V277" i="23"/>
  <c r="Y276" i="23"/>
  <c r="X276" i="23"/>
  <c r="W276" i="23"/>
  <c r="V276" i="23"/>
  <c r="Y275" i="23"/>
  <c r="X275" i="23"/>
  <c r="W275" i="23"/>
  <c r="V275" i="23"/>
  <c r="Y274" i="23"/>
  <c r="X274" i="23"/>
  <c r="W274" i="23"/>
  <c r="V274" i="23"/>
  <c r="Y273" i="23"/>
  <c r="X273" i="23"/>
  <c r="W273" i="23"/>
  <c r="V273" i="23"/>
  <c r="Y272" i="23"/>
  <c r="AC272" i="23" s="1"/>
  <c r="AG272" i="23" s="1"/>
  <c r="X272" i="23"/>
  <c r="AB272" i="23" s="1"/>
  <c r="AF272" i="23" s="1"/>
  <c r="W272" i="23"/>
  <c r="AA272" i="23" s="1"/>
  <c r="AE272" i="23" s="1"/>
  <c r="V272" i="23"/>
  <c r="Z272" i="23" s="1"/>
  <c r="Y271" i="23"/>
  <c r="X271" i="23"/>
  <c r="W271" i="23"/>
  <c r="V271" i="23"/>
  <c r="Y270" i="23"/>
  <c r="X270" i="23"/>
  <c r="W270" i="23"/>
  <c r="V270" i="23"/>
  <c r="Y269" i="23"/>
  <c r="X269" i="23"/>
  <c r="W269" i="23"/>
  <c r="V269" i="23"/>
  <c r="Y268" i="23"/>
  <c r="X268" i="23"/>
  <c r="W268" i="23"/>
  <c r="V268" i="23"/>
  <c r="Y267" i="23"/>
  <c r="X267" i="23"/>
  <c r="W267" i="23"/>
  <c r="V267" i="23"/>
  <c r="Y266" i="23"/>
  <c r="X266" i="23"/>
  <c r="W266" i="23"/>
  <c r="V266" i="23"/>
  <c r="Y265" i="23"/>
  <c r="X265" i="23"/>
  <c r="W265" i="23"/>
  <c r="V265" i="23"/>
  <c r="Y264" i="23"/>
  <c r="X264" i="23"/>
  <c r="W264" i="23"/>
  <c r="V264" i="23"/>
  <c r="Y263" i="23"/>
  <c r="X263" i="23"/>
  <c r="W263" i="23"/>
  <c r="V263" i="23"/>
  <c r="Y262" i="23"/>
  <c r="X262" i="23"/>
  <c r="W262" i="23"/>
  <c r="V262" i="23"/>
  <c r="Y261" i="23"/>
  <c r="X261" i="23"/>
  <c r="W261" i="23"/>
  <c r="V261" i="23"/>
  <c r="Y260" i="23"/>
  <c r="X260" i="23"/>
  <c r="W260" i="23"/>
  <c r="V260" i="23"/>
  <c r="Y259" i="23"/>
  <c r="X259" i="23"/>
  <c r="W259" i="23"/>
  <c r="V259" i="23"/>
  <c r="Y258" i="23"/>
  <c r="X258" i="23"/>
  <c r="W258" i="23"/>
  <c r="V258" i="23"/>
  <c r="Y257" i="23"/>
  <c r="X257" i="23"/>
  <c r="W257" i="23"/>
  <c r="V257" i="23"/>
  <c r="Y256" i="23"/>
  <c r="X256" i="23"/>
  <c r="W256" i="23"/>
  <c r="V256" i="23"/>
  <c r="Y255" i="23"/>
  <c r="X255" i="23"/>
  <c r="W255" i="23"/>
  <c r="V255" i="23"/>
  <c r="Y254" i="23"/>
  <c r="X254" i="23"/>
  <c r="W254" i="23"/>
  <c r="V254" i="23"/>
  <c r="Y253" i="23"/>
  <c r="X253" i="23"/>
  <c r="W253" i="23"/>
  <c r="V253" i="23"/>
  <c r="Y252" i="23"/>
  <c r="AC252" i="23" s="1"/>
  <c r="AG252" i="23" s="1"/>
  <c r="X252" i="23"/>
  <c r="AB252" i="23" s="1"/>
  <c r="AF252" i="23" s="1"/>
  <c r="W252" i="23"/>
  <c r="AA252" i="23" s="1"/>
  <c r="AE252" i="23" s="1"/>
  <c r="V252" i="23"/>
  <c r="Z252" i="23" s="1"/>
  <c r="Y251" i="23"/>
  <c r="X251" i="23"/>
  <c r="W251" i="23"/>
  <c r="V251" i="23"/>
  <c r="Y250" i="23"/>
  <c r="X250" i="23"/>
  <c r="W250" i="23"/>
  <c r="V250" i="23"/>
  <c r="Y249" i="23"/>
  <c r="X249" i="23"/>
  <c r="W249" i="23"/>
  <c r="V249" i="23"/>
  <c r="Y248" i="23"/>
  <c r="X248" i="23"/>
  <c r="W248" i="23"/>
  <c r="V248" i="23"/>
  <c r="Y247" i="23"/>
  <c r="X247" i="23"/>
  <c r="W247" i="23"/>
  <c r="V247" i="23"/>
  <c r="Y246" i="23"/>
  <c r="X246" i="23"/>
  <c r="W246" i="23"/>
  <c r="V246" i="23"/>
  <c r="Y245" i="23"/>
  <c r="X245" i="23"/>
  <c r="W245" i="23"/>
  <c r="V245" i="23"/>
  <c r="Y244" i="23"/>
  <c r="X244" i="23"/>
  <c r="W244" i="23"/>
  <c r="V244" i="23"/>
  <c r="Y243" i="23"/>
  <c r="X243" i="23"/>
  <c r="W243" i="23"/>
  <c r="V243" i="23"/>
  <c r="Y242" i="23"/>
  <c r="X242" i="23"/>
  <c r="W242" i="23"/>
  <c r="V242" i="23"/>
  <c r="Y241" i="23"/>
  <c r="X241" i="23"/>
  <c r="W241" i="23"/>
  <c r="V241" i="23"/>
  <c r="Y240" i="23"/>
  <c r="X240" i="23"/>
  <c r="W240" i="23"/>
  <c r="V240" i="23"/>
  <c r="Y239" i="23"/>
  <c r="X239" i="23"/>
  <c r="W239" i="23"/>
  <c r="V239" i="23"/>
  <c r="Y238" i="23"/>
  <c r="X238" i="23"/>
  <c r="W238" i="23"/>
  <c r="V238" i="23"/>
  <c r="Y237" i="23"/>
  <c r="X237" i="23"/>
  <c r="W237" i="23"/>
  <c r="V237" i="23"/>
  <c r="Y236" i="23"/>
  <c r="X236" i="23"/>
  <c r="W236" i="23"/>
  <c r="V236" i="23"/>
  <c r="Y235" i="23"/>
  <c r="X235" i="23"/>
  <c r="W235" i="23"/>
  <c r="V235" i="23"/>
  <c r="Y234" i="23"/>
  <c r="X234" i="23"/>
  <c r="W234" i="23"/>
  <c r="V234" i="23"/>
  <c r="Y233" i="23"/>
  <c r="X233" i="23"/>
  <c r="W233" i="23"/>
  <c r="V233" i="23"/>
  <c r="Y232" i="23"/>
  <c r="AC232" i="23" s="1"/>
  <c r="AG232" i="23" s="1"/>
  <c r="X232" i="23"/>
  <c r="AB232" i="23" s="1"/>
  <c r="AF232" i="23" s="1"/>
  <c r="W232" i="23"/>
  <c r="AA232" i="23" s="1"/>
  <c r="AE232" i="23" s="1"/>
  <c r="V232" i="23"/>
  <c r="Z232" i="23" s="1"/>
  <c r="Y231" i="23"/>
  <c r="X231" i="23"/>
  <c r="W231" i="23"/>
  <c r="V231" i="23"/>
  <c r="Y230" i="23"/>
  <c r="X230" i="23"/>
  <c r="W230" i="23"/>
  <c r="V230" i="23"/>
  <c r="Y229" i="23"/>
  <c r="X229" i="23"/>
  <c r="W229" i="23"/>
  <c r="V229" i="23"/>
  <c r="Y228" i="23"/>
  <c r="X228" i="23"/>
  <c r="W228" i="23"/>
  <c r="V228" i="23"/>
  <c r="Y227" i="23"/>
  <c r="X227" i="23"/>
  <c r="W227" i="23"/>
  <c r="V227" i="23"/>
  <c r="Y226" i="23"/>
  <c r="X226" i="23"/>
  <c r="W226" i="23"/>
  <c r="V226" i="23"/>
  <c r="Y225" i="23"/>
  <c r="X225" i="23"/>
  <c r="W225" i="23"/>
  <c r="V225" i="23"/>
  <c r="Y224" i="23"/>
  <c r="X224" i="23"/>
  <c r="W224" i="23"/>
  <c r="V224" i="23"/>
  <c r="Y223" i="23"/>
  <c r="X223" i="23"/>
  <c r="W223" i="23"/>
  <c r="V223" i="23"/>
  <c r="Y222" i="23"/>
  <c r="X222" i="23"/>
  <c r="W222" i="23"/>
  <c r="V222" i="23"/>
  <c r="Y221" i="23"/>
  <c r="X221" i="23"/>
  <c r="W221" i="23"/>
  <c r="V221" i="23"/>
  <c r="Y220" i="23"/>
  <c r="X220" i="23"/>
  <c r="W220" i="23"/>
  <c r="V220" i="23"/>
  <c r="Y219" i="23"/>
  <c r="X219" i="23"/>
  <c r="W219" i="23"/>
  <c r="V219" i="23"/>
  <c r="Y218" i="23"/>
  <c r="X218" i="23"/>
  <c r="W218" i="23"/>
  <c r="V218" i="23"/>
  <c r="Y217" i="23"/>
  <c r="X217" i="23"/>
  <c r="W217" i="23"/>
  <c r="V217" i="23"/>
  <c r="Y216" i="23"/>
  <c r="X216" i="23"/>
  <c r="W216" i="23"/>
  <c r="V216" i="23"/>
  <c r="Y215" i="23"/>
  <c r="X215" i="23"/>
  <c r="W215" i="23"/>
  <c r="V215" i="23"/>
  <c r="Y214" i="23"/>
  <c r="X214" i="23"/>
  <c r="W214" i="23"/>
  <c r="V214" i="23"/>
  <c r="Y213" i="23"/>
  <c r="X213" i="23"/>
  <c r="W213" i="23"/>
  <c r="V213" i="23"/>
  <c r="Y212" i="23"/>
  <c r="AC212" i="23" s="1"/>
  <c r="AG212" i="23" s="1"/>
  <c r="X212" i="23"/>
  <c r="AB212" i="23" s="1"/>
  <c r="AF212" i="23" s="1"/>
  <c r="W212" i="23"/>
  <c r="AA212" i="23" s="1"/>
  <c r="AE212" i="23" s="1"/>
  <c r="V212" i="23"/>
  <c r="Z212" i="23" s="1"/>
  <c r="Y211" i="23"/>
  <c r="X211" i="23"/>
  <c r="W211" i="23"/>
  <c r="V211" i="23"/>
  <c r="Y210" i="23"/>
  <c r="X210" i="23"/>
  <c r="W210" i="23"/>
  <c r="V210" i="23"/>
  <c r="Y209" i="23"/>
  <c r="X209" i="23"/>
  <c r="W209" i="23"/>
  <c r="V209" i="23"/>
  <c r="Y208" i="23"/>
  <c r="X208" i="23"/>
  <c r="W208" i="23"/>
  <c r="V208" i="23"/>
  <c r="Y207" i="23"/>
  <c r="X207" i="23"/>
  <c r="W207" i="23"/>
  <c r="V207" i="23"/>
  <c r="Y206" i="23"/>
  <c r="X206" i="23"/>
  <c r="W206" i="23"/>
  <c r="V206" i="23"/>
  <c r="Y205" i="23"/>
  <c r="X205" i="23"/>
  <c r="W205" i="23"/>
  <c r="V205" i="23"/>
  <c r="Y204" i="23"/>
  <c r="X204" i="23"/>
  <c r="W204" i="23"/>
  <c r="V204" i="23"/>
  <c r="Y203" i="23"/>
  <c r="X203" i="23"/>
  <c r="W203" i="23"/>
  <c r="V203" i="23"/>
  <c r="Y202" i="23"/>
  <c r="X202" i="23"/>
  <c r="W202" i="23"/>
  <c r="V202" i="23"/>
  <c r="Y201" i="23"/>
  <c r="X201" i="23"/>
  <c r="W201" i="23"/>
  <c r="V201" i="23"/>
  <c r="Y200" i="23"/>
  <c r="X200" i="23"/>
  <c r="W200" i="23"/>
  <c r="V200" i="23"/>
  <c r="Y199" i="23"/>
  <c r="X199" i="23"/>
  <c r="W199" i="23"/>
  <c r="V199" i="23"/>
  <c r="Y198" i="23"/>
  <c r="X198" i="23"/>
  <c r="W198" i="23"/>
  <c r="V198" i="23"/>
  <c r="Y197" i="23"/>
  <c r="X197" i="23"/>
  <c r="W197" i="23"/>
  <c r="V197" i="23"/>
  <c r="Y196" i="23"/>
  <c r="X196" i="23"/>
  <c r="W196" i="23"/>
  <c r="V196" i="23"/>
  <c r="Y195" i="23"/>
  <c r="X195" i="23"/>
  <c r="W195" i="23"/>
  <c r="V195" i="23"/>
  <c r="Y194" i="23"/>
  <c r="X194" i="23"/>
  <c r="W194" i="23"/>
  <c r="V194" i="23"/>
  <c r="Y193" i="23"/>
  <c r="X193" i="23"/>
  <c r="W193" i="23"/>
  <c r="V193" i="23"/>
  <c r="Y192" i="23"/>
  <c r="AC192" i="23" s="1"/>
  <c r="AG192" i="23" s="1"/>
  <c r="X192" i="23"/>
  <c r="AB192" i="23" s="1"/>
  <c r="AF192" i="23" s="1"/>
  <c r="W192" i="23"/>
  <c r="AA192" i="23" s="1"/>
  <c r="AE192" i="23" s="1"/>
  <c r="V192" i="23"/>
  <c r="Y191" i="23"/>
  <c r="X191" i="23"/>
  <c r="W191" i="23"/>
  <c r="V191" i="23"/>
  <c r="Y190" i="23"/>
  <c r="X190" i="23"/>
  <c r="W190" i="23"/>
  <c r="V190" i="23"/>
  <c r="Y189" i="23"/>
  <c r="X189" i="23"/>
  <c r="W189" i="23"/>
  <c r="V189" i="23"/>
  <c r="Y188" i="23"/>
  <c r="X188" i="23"/>
  <c r="W188" i="23"/>
  <c r="V188" i="23"/>
  <c r="Y187" i="23"/>
  <c r="X187" i="23"/>
  <c r="W187" i="23"/>
  <c r="V187" i="23"/>
  <c r="Y186" i="23"/>
  <c r="X186" i="23"/>
  <c r="W186" i="23"/>
  <c r="V186" i="23"/>
  <c r="Y185" i="23"/>
  <c r="X185" i="23"/>
  <c r="W185" i="23"/>
  <c r="V185" i="23"/>
  <c r="Y184" i="23"/>
  <c r="X184" i="23"/>
  <c r="W184" i="23"/>
  <c r="V184" i="23"/>
  <c r="Y183" i="23"/>
  <c r="X183" i="23"/>
  <c r="W183" i="23"/>
  <c r="V183" i="23"/>
  <c r="Y182" i="23"/>
  <c r="X182" i="23"/>
  <c r="W182" i="23"/>
  <c r="V182" i="23"/>
  <c r="Y181" i="23"/>
  <c r="X181" i="23"/>
  <c r="W181" i="23"/>
  <c r="V181" i="23"/>
  <c r="Y180" i="23"/>
  <c r="X180" i="23"/>
  <c r="W180" i="23"/>
  <c r="V180" i="23"/>
  <c r="Y179" i="23"/>
  <c r="X179" i="23"/>
  <c r="W179" i="23"/>
  <c r="V179" i="23"/>
  <c r="Y178" i="23"/>
  <c r="X178" i="23"/>
  <c r="W178" i="23"/>
  <c r="V178" i="23"/>
  <c r="Y177" i="23"/>
  <c r="X177" i="23"/>
  <c r="W177" i="23"/>
  <c r="V177" i="23"/>
  <c r="Y176" i="23"/>
  <c r="X176" i="23"/>
  <c r="W176" i="23"/>
  <c r="V176" i="23"/>
  <c r="Y175" i="23"/>
  <c r="X175" i="23"/>
  <c r="W175" i="23"/>
  <c r="V175" i="23"/>
  <c r="Y174" i="23"/>
  <c r="X174" i="23"/>
  <c r="W174" i="23"/>
  <c r="V174" i="23"/>
  <c r="Y173" i="23"/>
  <c r="X173" i="23"/>
  <c r="W173" i="23"/>
  <c r="V173" i="23"/>
  <c r="Y172" i="23"/>
  <c r="AC172" i="23" s="1"/>
  <c r="AG172" i="23" s="1"/>
  <c r="X172" i="23"/>
  <c r="AB172" i="23" s="1"/>
  <c r="AF172" i="23" s="1"/>
  <c r="W172" i="23"/>
  <c r="AA172" i="23" s="1"/>
  <c r="AE172" i="23" s="1"/>
  <c r="V172" i="23"/>
  <c r="Z172" i="23" s="1"/>
  <c r="Y171" i="23"/>
  <c r="X171" i="23"/>
  <c r="W171" i="23"/>
  <c r="V171" i="23"/>
  <c r="Y170" i="23"/>
  <c r="X170" i="23"/>
  <c r="W170" i="23"/>
  <c r="V170" i="23"/>
  <c r="Y169" i="23"/>
  <c r="X169" i="23"/>
  <c r="W169" i="23"/>
  <c r="V169" i="23"/>
  <c r="Y168" i="23"/>
  <c r="X168" i="23"/>
  <c r="W168" i="23"/>
  <c r="V168" i="23"/>
  <c r="Y167" i="23"/>
  <c r="X167" i="23"/>
  <c r="W167" i="23"/>
  <c r="V167" i="23"/>
  <c r="Y166" i="23"/>
  <c r="X166" i="23"/>
  <c r="W166" i="23"/>
  <c r="V166" i="23"/>
  <c r="Y165" i="23"/>
  <c r="X165" i="23"/>
  <c r="W165" i="23"/>
  <c r="V165" i="23"/>
  <c r="Y164" i="23"/>
  <c r="X164" i="23"/>
  <c r="W164" i="23"/>
  <c r="V164" i="23"/>
  <c r="Y163" i="23"/>
  <c r="X163" i="23"/>
  <c r="W163" i="23"/>
  <c r="V163" i="23"/>
  <c r="Y162" i="23"/>
  <c r="X162" i="23"/>
  <c r="W162" i="23"/>
  <c r="V162" i="23"/>
  <c r="Y161" i="23"/>
  <c r="X161" i="23"/>
  <c r="W161" i="23"/>
  <c r="V161" i="23"/>
  <c r="Y160" i="23"/>
  <c r="X160" i="23"/>
  <c r="W160" i="23"/>
  <c r="V160" i="23"/>
  <c r="Y159" i="23"/>
  <c r="X159" i="23"/>
  <c r="W159" i="23"/>
  <c r="V159" i="23"/>
  <c r="Y158" i="23"/>
  <c r="X158" i="23"/>
  <c r="W158" i="23"/>
  <c r="V158" i="23"/>
  <c r="Y157" i="23"/>
  <c r="X157" i="23"/>
  <c r="W157" i="23"/>
  <c r="V157" i="23"/>
  <c r="Y156" i="23"/>
  <c r="X156" i="23"/>
  <c r="W156" i="23"/>
  <c r="V156" i="23"/>
  <c r="Y155" i="23"/>
  <c r="X155" i="23"/>
  <c r="W155" i="23"/>
  <c r="V155" i="23"/>
  <c r="Y154" i="23"/>
  <c r="X154" i="23"/>
  <c r="W154" i="23"/>
  <c r="V154" i="23"/>
  <c r="Y153" i="23"/>
  <c r="X153" i="23"/>
  <c r="W153" i="23"/>
  <c r="V153" i="23"/>
  <c r="Y152" i="23"/>
  <c r="AC152" i="23" s="1"/>
  <c r="AG152" i="23" s="1"/>
  <c r="X152" i="23"/>
  <c r="AB152" i="23" s="1"/>
  <c r="AF152" i="23" s="1"/>
  <c r="W152" i="23"/>
  <c r="AA152" i="23" s="1"/>
  <c r="AE152" i="23" s="1"/>
  <c r="V152" i="23"/>
  <c r="Z152" i="23" s="1"/>
  <c r="Y151" i="23"/>
  <c r="X151" i="23"/>
  <c r="W151" i="23"/>
  <c r="V151" i="23"/>
  <c r="Y150" i="23"/>
  <c r="X150" i="23"/>
  <c r="W150" i="23"/>
  <c r="V150" i="23"/>
  <c r="Y149" i="23"/>
  <c r="X149" i="23"/>
  <c r="W149" i="23"/>
  <c r="V149" i="23"/>
  <c r="Y148" i="23"/>
  <c r="X148" i="23"/>
  <c r="W148" i="23"/>
  <c r="V148" i="23"/>
  <c r="Y147" i="23"/>
  <c r="X147" i="23"/>
  <c r="W147" i="23"/>
  <c r="V147" i="23"/>
  <c r="Y146" i="23"/>
  <c r="X146" i="23"/>
  <c r="W146" i="23"/>
  <c r="V146" i="23"/>
  <c r="Y145" i="23"/>
  <c r="X145" i="23"/>
  <c r="W145" i="23"/>
  <c r="V145" i="23"/>
  <c r="Y144" i="23"/>
  <c r="X144" i="23"/>
  <c r="W144" i="23"/>
  <c r="V144" i="23"/>
  <c r="Y143" i="23"/>
  <c r="X143" i="23"/>
  <c r="W143" i="23"/>
  <c r="V143" i="23"/>
  <c r="Y142" i="23"/>
  <c r="X142" i="23"/>
  <c r="W142" i="23"/>
  <c r="V142" i="23"/>
  <c r="Y141" i="23"/>
  <c r="X141" i="23"/>
  <c r="W141" i="23"/>
  <c r="V141" i="23"/>
  <c r="Y140" i="23"/>
  <c r="X140" i="23"/>
  <c r="W140" i="23"/>
  <c r="V140" i="23"/>
  <c r="Y139" i="23"/>
  <c r="X139" i="23"/>
  <c r="W139" i="23"/>
  <c r="V139" i="23"/>
  <c r="Y138" i="23"/>
  <c r="X138" i="23"/>
  <c r="W138" i="23"/>
  <c r="V138" i="23"/>
  <c r="Y137" i="23"/>
  <c r="X137" i="23"/>
  <c r="W137" i="23"/>
  <c r="V137" i="23"/>
  <c r="Y136" i="23"/>
  <c r="X136" i="23"/>
  <c r="W136" i="23"/>
  <c r="V136" i="23"/>
  <c r="Y135" i="23"/>
  <c r="X135" i="23"/>
  <c r="W135" i="23"/>
  <c r="V135" i="23"/>
  <c r="Y134" i="23"/>
  <c r="X134" i="23"/>
  <c r="W134" i="23"/>
  <c r="V134" i="23"/>
  <c r="Y133" i="23"/>
  <c r="X133" i="23"/>
  <c r="W133" i="23"/>
  <c r="V133" i="23"/>
  <c r="Y132" i="23"/>
  <c r="AC132" i="23" s="1"/>
  <c r="AG132" i="23" s="1"/>
  <c r="X132" i="23"/>
  <c r="AB132" i="23" s="1"/>
  <c r="AF132" i="23" s="1"/>
  <c r="W132" i="23"/>
  <c r="AA132" i="23" s="1"/>
  <c r="AE132" i="23" s="1"/>
  <c r="V132" i="23"/>
  <c r="Z132" i="23" s="1"/>
  <c r="Y131" i="23"/>
  <c r="X131" i="23"/>
  <c r="W131" i="23"/>
  <c r="V131" i="23"/>
  <c r="Y130" i="23"/>
  <c r="X130" i="23"/>
  <c r="W130" i="23"/>
  <c r="V130" i="23"/>
  <c r="Y129" i="23"/>
  <c r="X129" i="23"/>
  <c r="W129" i="23"/>
  <c r="V129" i="23"/>
  <c r="Y128" i="23"/>
  <c r="X128" i="23"/>
  <c r="W128" i="23"/>
  <c r="V128" i="23"/>
  <c r="Y127" i="23"/>
  <c r="X127" i="23"/>
  <c r="W127" i="23"/>
  <c r="V127" i="23"/>
  <c r="Y126" i="23"/>
  <c r="X126" i="23"/>
  <c r="W126" i="23"/>
  <c r="V126" i="23"/>
  <c r="Y125" i="23"/>
  <c r="X125" i="23"/>
  <c r="W125" i="23"/>
  <c r="V125" i="23"/>
  <c r="Y124" i="23"/>
  <c r="X124" i="23"/>
  <c r="W124" i="23"/>
  <c r="V124" i="23"/>
  <c r="Y123" i="23"/>
  <c r="X123" i="23"/>
  <c r="W123" i="23"/>
  <c r="V123" i="23"/>
  <c r="Y122" i="23"/>
  <c r="X122" i="23"/>
  <c r="W122" i="23"/>
  <c r="V122" i="23"/>
  <c r="Y121" i="23"/>
  <c r="X121" i="23"/>
  <c r="W121" i="23"/>
  <c r="V121" i="23"/>
  <c r="Y120" i="23"/>
  <c r="X120" i="23"/>
  <c r="W120" i="23"/>
  <c r="V120" i="23"/>
  <c r="Y119" i="23"/>
  <c r="X119" i="23"/>
  <c r="W119" i="23"/>
  <c r="V119" i="23"/>
  <c r="Y118" i="23"/>
  <c r="X118" i="23"/>
  <c r="W118" i="23"/>
  <c r="V118" i="23"/>
  <c r="Y117" i="23"/>
  <c r="X117" i="23"/>
  <c r="W117" i="23"/>
  <c r="V117" i="23"/>
  <c r="Y116" i="23"/>
  <c r="X116" i="23"/>
  <c r="W116" i="23"/>
  <c r="V116" i="23"/>
  <c r="Y115" i="23"/>
  <c r="X115" i="23"/>
  <c r="W115" i="23"/>
  <c r="V115" i="23"/>
  <c r="Y114" i="23"/>
  <c r="X114" i="23"/>
  <c r="W114" i="23"/>
  <c r="V114" i="23"/>
  <c r="Y113" i="23"/>
  <c r="X113" i="23"/>
  <c r="W113" i="23"/>
  <c r="V113" i="23"/>
  <c r="Y112" i="23"/>
  <c r="AC112" i="23" s="1"/>
  <c r="AG112" i="23" s="1"/>
  <c r="X112" i="23"/>
  <c r="AB112" i="23" s="1"/>
  <c r="AF112" i="23" s="1"/>
  <c r="W112" i="23"/>
  <c r="AA112" i="23" s="1"/>
  <c r="AE112" i="23" s="1"/>
  <c r="V112" i="23"/>
  <c r="Z112" i="23" s="1"/>
  <c r="Y111" i="23"/>
  <c r="X111" i="23"/>
  <c r="W111" i="23"/>
  <c r="V111" i="23"/>
  <c r="Y110" i="23"/>
  <c r="X110" i="23"/>
  <c r="W110" i="23"/>
  <c r="V110" i="23"/>
  <c r="Y109" i="23"/>
  <c r="X109" i="23"/>
  <c r="W109" i="23"/>
  <c r="V109" i="23"/>
  <c r="Y108" i="23"/>
  <c r="X108" i="23"/>
  <c r="W108" i="23"/>
  <c r="V108" i="23"/>
  <c r="Y107" i="23"/>
  <c r="X107" i="23"/>
  <c r="W107" i="23"/>
  <c r="V107" i="23"/>
  <c r="Y106" i="23"/>
  <c r="X106" i="23"/>
  <c r="W106" i="23"/>
  <c r="V106" i="23"/>
  <c r="Y105" i="23"/>
  <c r="X105" i="23"/>
  <c r="W105" i="23"/>
  <c r="V105" i="23"/>
  <c r="Y104" i="23"/>
  <c r="X104" i="23"/>
  <c r="W104" i="23"/>
  <c r="V104" i="23"/>
  <c r="Y103" i="23"/>
  <c r="X103" i="23"/>
  <c r="W103" i="23"/>
  <c r="V103" i="23"/>
  <c r="Y102" i="23"/>
  <c r="X102" i="23"/>
  <c r="W102" i="23"/>
  <c r="V102" i="23"/>
  <c r="Y101" i="23"/>
  <c r="X101" i="23"/>
  <c r="W101" i="23"/>
  <c r="V101" i="23"/>
  <c r="Y100" i="23"/>
  <c r="X100" i="23"/>
  <c r="W100" i="23"/>
  <c r="V100" i="23"/>
  <c r="Y99" i="23"/>
  <c r="X99" i="23"/>
  <c r="W99" i="23"/>
  <c r="V99" i="23"/>
  <c r="Y98" i="23"/>
  <c r="X98" i="23"/>
  <c r="W98" i="23"/>
  <c r="V98" i="23"/>
  <c r="Y97" i="23"/>
  <c r="X97" i="23"/>
  <c r="W97" i="23"/>
  <c r="V97" i="23"/>
  <c r="Y96" i="23"/>
  <c r="X96" i="23"/>
  <c r="W96" i="23"/>
  <c r="V96" i="23"/>
  <c r="Y95" i="23"/>
  <c r="X95" i="23"/>
  <c r="W95" i="23"/>
  <c r="V95" i="23"/>
  <c r="Y94" i="23"/>
  <c r="X94" i="23"/>
  <c r="W94" i="23"/>
  <c r="V94" i="23"/>
  <c r="Y93" i="23"/>
  <c r="X93" i="23"/>
  <c r="W93" i="23"/>
  <c r="V93" i="23"/>
  <c r="Y92" i="23"/>
  <c r="AC92" i="23" s="1"/>
  <c r="AG92" i="23" s="1"/>
  <c r="X92" i="23"/>
  <c r="AB92" i="23" s="1"/>
  <c r="AF92" i="23" s="1"/>
  <c r="W92" i="23"/>
  <c r="AA92" i="23" s="1"/>
  <c r="AE92" i="23" s="1"/>
  <c r="V92" i="23"/>
  <c r="Z92" i="23" s="1"/>
  <c r="Y91" i="23"/>
  <c r="X91" i="23"/>
  <c r="W91" i="23"/>
  <c r="V91" i="23"/>
  <c r="Y90" i="23"/>
  <c r="X90" i="23"/>
  <c r="W90" i="23"/>
  <c r="V90" i="23"/>
  <c r="Y89" i="23"/>
  <c r="X89" i="23"/>
  <c r="W89" i="23"/>
  <c r="V89" i="23"/>
  <c r="Y88" i="23"/>
  <c r="X88" i="23"/>
  <c r="W88" i="23"/>
  <c r="V88" i="23"/>
  <c r="Y87" i="23"/>
  <c r="X87" i="23"/>
  <c r="W87" i="23"/>
  <c r="V87" i="23"/>
  <c r="Y86" i="23"/>
  <c r="X86" i="23"/>
  <c r="W86" i="23"/>
  <c r="V86" i="23"/>
  <c r="Y85" i="23"/>
  <c r="X85" i="23"/>
  <c r="W85" i="23"/>
  <c r="V85" i="23"/>
  <c r="Y84" i="23"/>
  <c r="X84" i="23"/>
  <c r="W84" i="23"/>
  <c r="V84" i="23"/>
  <c r="Y83" i="23"/>
  <c r="X83" i="23"/>
  <c r="W83" i="23"/>
  <c r="V83" i="23"/>
  <c r="Y82" i="23"/>
  <c r="X82" i="23"/>
  <c r="W82" i="23"/>
  <c r="V82" i="23"/>
  <c r="Y81" i="23"/>
  <c r="X81" i="23"/>
  <c r="W81" i="23"/>
  <c r="V81" i="23"/>
  <c r="Y80" i="23"/>
  <c r="X80" i="23"/>
  <c r="W80" i="23"/>
  <c r="V80" i="23"/>
  <c r="Y79" i="23"/>
  <c r="X79" i="23"/>
  <c r="W79" i="23"/>
  <c r="V79" i="23"/>
  <c r="Y78" i="23"/>
  <c r="X78" i="23"/>
  <c r="W78" i="23"/>
  <c r="V78" i="23"/>
  <c r="Y77" i="23"/>
  <c r="X77" i="23"/>
  <c r="W77" i="23"/>
  <c r="V77" i="23"/>
  <c r="Y76" i="23"/>
  <c r="X76" i="23"/>
  <c r="W76" i="23"/>
  <c r="V76" i="23"/>
  <c r="Y75" i="23"/>
  <c r="X75" i="23"/>
  <c r="W75" i="23"/>
  <c r="V75" i="23"/>
  <c r="Y74" i="23"/>
  <c r="X74" i="23"/>
  <c r="W74" i="23"/>
  <c r="V74" i="23"/>
  <c r="Y73" i="23"/>
  <c r="X73" i="23"/>
  <c r="W73" i="23"/>
  <c r="V73" i="23"/>
  <c r="Y72" i="23"/>
  <c r="AC72" i="23" s="1"/>
  <c r="AG72" i="23" s="1"/>
  <c r="X72" i="23"/>
  <c r="AB72" i="23" s="1"/>
  <c r="AF72" i="23" s="1"/>
  <c r="W72" i="23"/>
  <c r="AA72" i="23" s="1"/>
  <c r="AE72" i="23" s="1"/>
  <c r="V72" i="23"/>
  <c r="Z72" i="23" s="1"/>
  <c r="Y71" i="23"/>
  <c r="X71" i="23"/>
  <c r="W71" i="23"/>
  <c r="V71" i="23"/>
  <c r="Y70" i="23"/>
  <c r="X70" i="23"/>
  <c r="W70" i="23"/>
  <c r="V70" i="23"/>
  <c r="Y69" i="23"/>
  <c r="X69" i="23"/>
  <c r="W69" i="23"/>
  <c r="V69" i="23"/>
  <c r="Y68" i="23"/>
  <c r="X68" i="23"/>
  <c r="W68" i="23"/>
  <c r="V68" i="23"/>
  <c r="Y67" i="23"/>
  <c r="X67" i="23"/>
  <c r="W67" i="23"/>
  <c r="V67" i="23"/>
  <c r="Y66" i="23"/>
  <c r="X66" i="23"/>
  <c r="W66" i="23"/>
  <c r="V66" i="23"/>
  <c r="Y65" i="23"/>
  <c r="X65" i="23"/>
  <c r="W65" i="23"/>
  <c r="V65" i="23"/>
  <c r="Y64" i="23"/>
  <c r="X64" i="23"/>
  <c r="W64" i="23"/>
  <c r="V64" i="23"/>
  <c r="Y63" i="23"/>
  <c r="X63" i="23"/>
  <c r="W63" i="23"/>
  <c r="V63" i="23"/>
  <c r="Y62" i="23"/>
  <c r="X62" i="23"/>
  <c r="W62" i="23"/>
  <c r="V62" i="23"/>
  <c r="Y61" i="23"/>
  <c r="X61" i="23"/>
  <c r="W61" i="23"/>
  <c r="V61" i="23"/>
  <c r="Y60" i="23"/>
  <c r="X60" i="23"/>
  <c r="W60" i="23"/>
  <c r="V60" i="23"/>
  <c r="Y59" i="23"/>
  <c r="X59" i="23"/>
  <c r="W59" i="23"/>
  <c r="V59" i="23"/>
  <c r="Y58" i="23"/>
  <c r="X58" i="23"/>
  <c r="W58" i="23"/>
  <c r="V58" i="23"/>
  <c r="Y57" i="23"/>
  <c r="X57" i="23"/>
  <c r="W57" i="23"/>
  <c r="V57" i="23"/>
  <c r="Y56" i="23"/>
  <c r="X56" i="23"/>
  <c r="W56" i="23"/>
  <c r="V56" i="23"/>
  <c r="Y55" i="23"/>
  <c r="X55" i="23"/>
  <c r="W55" i="23"/>
  <c r="V55" i="23"/>
  <c r="Y54" i="23"/>
  <c r="X54" i="23"/>
  <c r="W54" i="23"/>
  <c r="V54" i="23"/>
  <c r="Y53" i="23"/>
  <c r="X53" i="23"/>
  <c r="W53" i="23"/>
  <c r="V53" i="23"/>
  <c r="Y52" i="23"/>
  <c r="AC52" i="23" s="1"/>
  <c r="AG52" i="23" s="1"/>
  <c r="X52" i="23"/>
  <c r="AB52" i="23" s="1"/>
  <c r="AF52" i="23" s="1"/>
  <c r="W52" i="23"/>
  <c r="AA52" i="23" s="1"/>
  <c r="AE52" i="23" s="1"/>
  <c r="V52" i="23"/>
  <c r="Z52" i="23" s="1"/>
  <c r="Y51" i="23"/>
  <c r="X51" i="23"/>
  <c r="W51" i="23"/>
  <c r="V51" i="23"/>
  <c r="Y50" i="23"/>
  <c r="X50" i="23"/>
  <c r="W50" i="23"/>
  <c r="V50" i="23"/>
  <c r="Y49" i="23"/>
  <c r="X49" i="23"/>
  <c r="W49" i="23"/>
  <c r="V49" i="23"/>
  <c r="Y48" i="23"/>
  <c r="X48" i="23"/>
  <c r="W48" i="23"/>
  <c r="V48" i="23"/>
  <c r="Y47" i="23"/>
  <c r="X47" i="23"/>
  <c r="W47" i="23"/>
  <c r="V47" i="23"/>
  <c r="Y46" i="23"/>
  <c r="X46" i="23"/>
  <c r="W46" i="23"/>
  <c r="V46" i="23"/>
  <c r="Y45" i="23"/>
  <c r="X45" i="23"/>
  <c r="W45" i="23"/>
  <c r="V45" i="23"/>
  <c r="Y44" i="23"/>
  <c r="X44" i="23"/>
  <c r="W44" i="23"/>
  <c r="V44" i="23"/>
  <c r="Y43" i="23"/>
  <c r="X43" i="23"/>
  <c r="W43" i="23"/>
  <c r="V43" i="23"/>
  <c r="Y42" i="23"/>
  <c r="X42" i="23"/>
  <c r="W42" i="23"/>
  <c r="V42" i="23"/>
  <c r="Y41" i="23"/>
  <c r="X41" i="23"/>
  <c r="W41" i="23"/>
  <c r="V41" i="23"/>
  <c r="Y40" i="23"/>
  <c r="X40" i="23"/>
  <c r="W40" i="23"/>
  <c r="V40" i="23"/>
  <c r="Y39" i="23"/>
  <c r="X39" i="23"/>
  <c r="W39" i="23"/>
  <c r="V39" i="23"/>
  <c r="Y38" i="23"/>
  <c r="X38" i="23"/>
  <c r="W38" i="23"/>
  <c r="V38" i="23"/>
  <c r="Y37" i="23"/>
  <c r="X37" i="23"/>
  <c r="W37" i="23"/>
  <c r="V37" i="23"/>
  <c r="Y36" i="23"/>
  <c r="X36" i="23"/>
  <c r="W36" i="23"/>
  <c r="V36" i="23"/>
  <c r="Y35" i="23"/>
  <c r="X35" i="23"/>
  <c r="W35" i="23"/>
  <c r="V35" i="23"/>
  <c r="Y34" i="23"/>
  <c r="X34" i="23"/>
  <c r="W34" i="23"/>
  <c r="V34" i="23"/>
  <c r="Y33" i="23"/>
  <c r="X33" i="23"/>
  <c r="W33" i="23"/>
  <c r="V33" i="23"/>
  <c r="Y32" i="23"/>
  <c r="AC32" i="23" s="1"/>
  <c r="AG32" i="23" s="1"/>
  <c r="X32" i="23"/>
  <c r="AB32" i="23" s="1"/>
  <c r="AF32" i="23" s="1"/>
  <c r="W32" i="23"/>
  <c r="AA32" i="23" s="1"/>
  <c r="AE32" i="23" s="1"/>
  <c r="V32" i="23"/>
  <c r="Z32" i="23" s="1"/>
  <c r="Y31" i="23"/>
  <c r="X31" i="23"/>
  <c r="W31" i="23"/>
  <c r="V31" i="23"/>
  <c r="Y30" i="23"/>
  <c r="X30" i="23"/>
  <c r="W30" i="23"/>
  <c r="V30" i="23"/>
  <c r="Y29" i="23"/>
  <c r="X29" i="23"/>
  <c r="W29" i="23"/>
  <c r="V29" i="23"/>
  <c r="Y28" i="23"/>
  <c r="X28" i="23"/>
  <c r="W28" i="23"/>
  <c r="V28" i="23"/>
  <c r="Y27" i="23"/>
  <c r="X27" i="23"/>
  <c r="W27" i="23"/>
  <c r="V27" i="23"/>
  <c r="Y26" i="23"/>
  <c r="X26" i="23"/>
  <c r="W26" i="23"/>
  <c r="V26" i="23"/>
  <c r="Y25" i="23"/>
  <c r="X25" i="23"/>
  <c r="W25" i="23"/>
  <c r="V25" i="23"/>
  <c r="Y24" i="23"/>
  <c r="X24" i="23"/>
  <c r="W24" i="23"/>
  <c r="V24" i="23"/>
  <c r="Y23" i="23"/>
  <c r="X23" i="23"/>
  <c r="W23" i="23"/>
  <c r="V23" i="23"/>
  <c r="Y22" i="23"/>
  <c r="X22" i="23"/>
  <c r="W22" i="23"/>
  <c r="V22" i="23"/>
  <c r="Y21" i="23"/>
  <c r="X21" i="23"/>
  <c r="W21" i="23"/>
  <c r="V21" i="23"/>
  <c r="Y20" i="23"/>
  <c r="X20" i="23"/>
  <c r="W20" i="23"/>
  <c r="V20" i="23"/>
  <c r="Y19" i="23"/>
  <c r="X19" i="23"/>
  <c r="W19" i="23"/>
  <c r="V19" i="23"/>
  <c r="Y18" i="23"/>
  <c r="X18" i="23"/>
  <c r="W18" i="23"/>
  <c r="V18" i="23"/>
  <c r="Y17" i="23"/>
  <c r="X17" i="23"/>
  <c r="W17" i="23"/>
  <c r="V17" i="23"/>
  <c r="Y16" i="23"/>
  <c r="X16" i="23"/>
  <c r="W16" i="23"/>
  <c r="V16" i="23"/>
  <c r="Y15" i="23"/>
  <c r="X15" i="23"/>
  <c r="W15" i="23"/>
  <c r="V15" i="23"/>
  <c r="Y14" i="23"/>
  <c r="X14" i="23"/>
  <c r="W14" i="23"/>
  <c r="V14" i="23"/>
  <c r="Y13" i="23"/>
  <c r="X13" i="23"/>
  <c r="W13" i="23"/>
  <c r="V13" i="23"/>
  <c r="Y12" i="23"/>
  <c r="AC12" i="23" s="1"/>
  <c r="AG12" i="23" s="1"/>
  <c r="X12" i="23"/>
  <c r="AB12" i="23" s="1"/>
  <c r="AF12" i="23" s="1"/>
  <c r="W12" i="23"/>
  <c r="AA12" i="23" s="1"/>
  <c r="AE12" i="23" s="1"/>
  <c r="V12" i="23"/>
  <c r="Z12" i="23" s="1"/>
  <c r="AH12" i="23" l="1"/>
  <c r="AI12" i="23" s="1"/>
  <c r="AJ12" i="23" s="1"/>
  <c r="AD12" i="23"/>
  <c r="AH32" i="23"/>
  <c r="AI32" i="23" s="1"/>
  <c r="AD32" i="23"/>
  <c r="AH52" i="23"/>
  <c r="AI52" i="23" s="1"/>
  <c r="AJ52" i="23" s="1"/>
  <c r="AD52" i="23"/>
  <c r="AH72" i="23"/>
  <c r="AI72" i="23" s="1"/>
  <c r="AJ72" i="23" s="1"/>
  <c r="AD72" i="23"/>
  <c r="AH92" i="23"/>
  <c r="AI92" i="23" s="1"/>
  <c r="AJ92" i="23" s="1"/>
  <c r="AD92" i="23"/>
  <c r="AH112" i="23"/>
  <c r="AI112" i="23" s="1"/>
  <c r="AJ112" i="23" s="1"/>
  <c r="AD112" i="23"/>
  <c r="AH132" i="23"/>
  <c r="AI132" i="23" s="1"/>
  <c r="AJ132" i="23" s="1"/>
  <c r="AD132" i="23"/>
  <c r="AH152" i="23"/>
  <c r="AI152" i="23" s="1"/>
  <c r="AJ152" i="23" s="1"/>
  <c r="AD152" i="23"/>
  <c r="AH172" i="23"/>
  <c r="AI172" i="23" s="1"/>
  <c r="AJ172" i="23" s="1"/>
  <c r="AD172" i="23"/>
  <c r="AH212" i="23"/>
  <c r="AI212" i="23" s="1"/>
  <c r="AJ212" i="23" s="1"/>
  <c r="AD212" i="23"/>
  <c r="AH232" i="23"/>
  <c r="AI232" i="23" s="1"/>
  <c r="AJ232" i="23" s="1"/>
  <c r="AD232" i="23"/>
  <c r="AH252" i="23"/>
  <c r="AI252" i="23" s="1"/>
  <c r="AJ252" i="23" s="1"/>
  <c r="AD252" i="23"/>
  <c r="AH272" i="23"/>
  <c r="AI272" i="23" s="1"/>
  <c r="AJ272" i="23" s="1"/>
  <c r="AD272" i="23"/>
  <c r="AH292" i="23"/>
  <c r="AI292" i="23" s="1"/>
  <c r="AJ292" i="23" s="1"/>
  <c r="AD292" i="23"/>
  <c r="AH312" i="23"/>
  <c r="AI312" i="23" s="1"/>
  <c r="AJ312" i="23" s="1"/>
  <c r="AD312" i="23"/>
  <c r="AH332" i="23"/>
  <c r="AI332" i="23" s="1"/>
  <c r="AJ332" i="23" s="1"/>
  <c r="AD332" i="23"/>
  <c r="AH372" i="23"/>
  <c r="AI372" i="23" s="1"/>
  <c r="AJ372" i="23" s="1"/>
  <c r="AD372" i="23"/>
  <c r="AH392" i="23"/>
  <c r="AI392" i="23" s="1"/>
  <c r="AJ392" i="23" s="1"/>
  <c r="AD392" i="23"/>
  <c r="AJ32" i="23"/>
  <c r="AH352" i="23"/>
  <c r="AI352" i="23" s="1"/>
  <c r="AJ352" i="23" s="1"/>
  <c r="Z192" i="23"/>
  <c r="AH192" i="23" l="1"/>
  <c r="AI192" i="23" s="1"/>
  <c r="AJ192" i="23" s="1"/>
  <c r="AD192" i="23"/>
  <c r="Y84" i="22" l="1"/>
  <c r="X84" i="22"/>
  <c r="W84" i="22"/>
  <c r="V84" i="22"/>
  <c r="Y83" i="22"/>
  <c r="AC83" i="22" s="1"/>
  <c r="AG83" i="22" s="1"/>
  <c r="X83" i="22"/>
  <c r="AB83" i="22" s="1"/>
  <c r="AF83" i="22" s="1"/>
  <c r="W83" i="22"/>
  <c r="AA83" i="22" s="1"/>
  <c r="AE83" i="22" s="1"/>
  <c r="V83" i="22"/>
  <c r="Z83" i="22" s="1"/>
  <c r="Y82" i="22"/>
  <c r="X82" i="22"/>
  <c r="W82" i="22"/>
  <c r="V82" i="22"/>
  <c r="Y81" i="22"/>
  <c r="AC81" i="22" s="1"/>
  <c r="AG81" i="22" s="1"/>
  <c r="X81" i="22"/>
  <c r="AB81" i="22" s="1"/>
  <c r="AF81" i="22" s="1"/>
  <c r="W81" i="22"/>
  <c r="AA81" i="22" s="1"/>
  <c r="AE81" i="22" s="1"/>
  <c r="V81" i="22"/>
  <c r="Z81" i="22" s="1"/>
  <c r="Y80" i="22"/>
  <c r="X80" i="22"/>
  <c r="W80" i="22"/>
  <c r="V80" i="22"/>
  <c r="Y79" i="22"/>
  <c r="X79" i="22"/>
  <c r="W79" i="22"/>
  <c r="V79" i="22"/>
  <c r="Y78" i="22"/>
  <c r="X78" i="22"/>
  <c r="W78" i="22"/>
  <c r="V78" i="22"/>
  <c r="Y77" i="22"/>
  <c r="X77" i="22"/>
  <c r="W77" i="22"/>
  <c r="V77" i="22"/>
  <c r="Y76" i="22"/>
  <c r="X76" i="22"/>
  <c r="W76" i="22"/>
  <c r="V76" i="22"/>
  <c r="Y75" i="22"/>
  <c r="X75" i="22"/>
  <c r="W75" i="22"/>
  <c r="V75" i="22"/>
  <c r="Y74" i="22"/>
  <c r="X74" i="22"/>
  <c r="W74" i="22"/>
  <c r="V74" i="22"/>
  <c r="Y73" i="22"/>
  <c r="AC73" i="22" s="1"/>
  <c r="AG73" i="22" s="1"/>
  <c r="X73" i="22"/>
  <c r="AB73" i="22" s="1"/>
  <c r="AF73" i="22" s="1"/>
  <c r="W73" i="22"/>
  <c r="AA73" i="22" s="1"/>
  <c r="AE73" i="22" s="1"/>
  <c r="V73" i="22"/>
  <c r="Z73" i="22" s="1"/>
  <c r="Y72" i="22"/>
  <c r="X72" i="22"/>
  <c r="W72" i="22"/>
  <c r="V72" i="22"/>
  <c r="Y71" i="22"/>
  <c r="X71" i="22"/>
  <c r="W71" i="22"/>
  <c r="V71" i="22"/>
  <c r="Y70" i="22"/>
  <c r="X70" i="22"/>
  <c r="W70" i="22"/>
  <c r="V70" i="22"/>
  <c r="Y69" i="22"/>
  <c r="AC69" i="22" s="1"/>
  <c r="AG69" i="22" s="1"/>
  <c r="X69" i="22"/>
  <c r="AB69" i="22" s="1"/>
  <c r="AF69" i="22" s="1"/>
  <c r="W69" i="22"/>
  <c r="AA69" i="22" s="1"/>
  <c r="AE69" i="22" s="1"/>
  <c r="V69" i="22"/>
  <c r="Z69" i="22" s="1"/>
  <c r="Y68" i="22"/>
  <c r="X68" i="22"/>
  <c r="W68" i="22"/>
  <c r="V68" i="22"/>
  <c r="Y67" i="22"/>
  <c r="X67" i="22"/>
  <c r="W67" i="22"/>
  <c r="V67" i="22"/>
  <c r="Y66" i="22"/>
  <c r="X66" i="22"/>
  <c r="W66" i="22"/>
  <c r="V66" i="22"/>
  <c r="Y65" i="22"/>
  <c r="AC65" i="22" s="1"/>
  <c r="AG65" i="22" s="1"/>
  <c r="X65" i="22"/>
  <c r="AB65" i="22" s="1"/>
  <c r="AF65" i="22" s="1"/>
  <c r="W65" i="22"/>
  <c r="AA65" i="22" s="1"/>
  <c r="AE65" i="22" s="1"/>
  <c r="V65" i="22"/>
  <c r="Z65" i="22" s="1"/>
  <c r="Y64" i="22"/>
  <c r="X64" i="22"/>
  <c r="W64" i="22"/>
  <c r="V64" i="22"/>
  <c r="Y63" i="22"/>
  <c r="AC63" i="22" s="1"/>
  <c r="AG63" i="22" s="1"/>
  <c r="X63" i="22"/>
  <c r="AB63" i="22" s="1"/>
  <c r="AF63" i="22" s="1"/>
  <c r="W63" i="22"/>
  <c r="AA63" i="22" s="1"/>
  <c r="AE63" i="22" s="1"/>
  <c r="V63" i="22"/>
  <c r="Z63" i="22" s="1"/>
  <c r="Y62" i="22"/>
  <c r="X62" i="22"/>
  <c r="W62" i="22"/>
  <c r="V62" i="22"/>
  <c r="Y61" i="22"/>
  <c r="AC61" i="22" s="1"/>
  <c r="AG61" i="22" s="1"/>
  <c r="X61" i="22"/>
  <c r="AB61" i="22" s="1"/>
  <c r="AF61" i="22" s="1"/>
  <c r="W61" i="22"/>
  <c r="AA61" i="22" s="1"/>
  <c r="AE61" i="22" s="1"/>
  <c r="V61" i="22"/>
  <c r="Z61" i="22" s="1"/>
  <c r="Y60" i="22"/>
  <c r="X60" i="22"/>
  <c r="W60" i="22"/>
  <c r="V60" i="22"/>
  <c r="Y59" i="22"/>
  <c r="X59" i="22"/>
  <c r="W59" i="22"/>
  <c r="V59" i="22"/>
  <c r="Y58" i="22"/>
  <c r="X58" i="22"/>
  <c r="W58" i="22"/>
  <c r="V58" i="22"/>
  <c r="Y57" i="22"/>
  <c r="X57" i="22"/>
  <c r="W57" i="22"/>
  <c r="V57" i="22"/>
  <c r="Y56" i="22"/>
  <c r="X56" i="22"/>
  <c r="W56" i="22"/>
  <c r="V56" i="22"/>
  <c r="Y55" i="22"/>
  <c r="AC55" i="22" s="1"/>
  <c r="AG55" i="22" s="1"/>
  <c r="X55" i="22"/>
  <c r="AB55" i="22" s="1"/>
  <c r="AF55" i="22" s="1"/>
  <c r="W55" i="22"/>
  <c r="AA55" i="22" s="1"/>
  <c r="AE55" i="22" s="1"/>
  <c r="V55" i="22"/>
  <c r="Z55" i="22" s="1"/>
  <c r="Y54" i="22"/>
  <c r="X54" i="22"/>
  <c r="W54" i="22"/>
  <c r="V54" i="22"/>
  <c r="Y53" i="22"/>
  <c r="X53" i="22"/>
  <c r="W53" i="22"/>
  <c r="V53" i="22"/>
  <c r="Y52" i="22"/>
  <c r="X52" i="22"/>
  <c r="W52" i="22"/>
  <c r="V52" i="22"/>
  <c r="Y51" i="22"/>
  <c r="X51" i="22"/>
  <c r="W51" i="22"/>
  <c r="V51" i="22"/>
  <c r="Y50" i="22"/>
  <c r="X50" i="22"/>
  <c r="W50" i="22"/>
  <c r="V50" i="22"/>
  <c r="Y49" i="22"/>
  <c r="AC49" i="22" s="1"/>
  <c r="AG49" i="22" s="1"/>
  <c r="X49" i="22"/>
  <c r="AB49" i="22" s="1"/>
  <c r="AF49" i="22" s="1"/>
  <c r="W49" i="22"/>
  <c r="AA49" i="22" s="1"/>
  <c r="AE49" i="22" s="1"/>
  <c r="V49" i="22"/>
  <c r="Z49" i="22" s="1"/>
  <c r="Y48" i="22"/>
  <c r="X48" i="22"/>
  <c r="W48" i="22"/>
  <c r="V48" i="22"/>
  <c r="Y47" i="22"/>
  <c r="X47" i="22"/>
  <c r="W47" i="22"/>
  <c r="V47" i="22"/>
  <c r="Y46" i="22"/>
  <c r="AC46" i="22" s="1"/>
  <c r="AG46" i="22" s="1"/>
  <c r="X46" i="22"/>
  <c r="AB46" i="22" s="1"/>
  <c r="AF46" i="22" s="1"/>
  <c r="W46" i="22"/>
  <c r="AA46" i="22" s="1"/>
  <c r="AE46" i="22" s="1"/>
  <c r="V46" i="22"/>
  <c r="Z46" i="22" s="1"/>
  <c r="Y45" i="22"/>
  <c r="X45" i="22"/>
  <c r="W45" i="22"/>
  <c r="V45" i="22"/>
  <c r="Y44" i="22"/>
  <c r="X44" i="22"/>
  <c r="W44" i="22"/>
  <c r="V44" i="22"/>
  <c r="Y43" i="22"/>
  <c r="X43" i="22"/>
  <c r="W43" i="22"/>
  <c r="V43" i="22"/>
  <c r="Y42" i="22"/>
  <c r="X42" i="22"/>
  <c r="W42" i="22"/>
  <c r="V42" i="22"/>
  <c r="Y41" i="22"/>
  <c r="AC41" i="22" s="1"/>
  <c r="AG41" i="22" s="1"/>
  <c r="X41" i="22"/>
  <c r="AB41" i="22" s="1"/>
  <c r="AF41" i="22" s="1"/>
  <c r="W41" i="22"/>
  <c r="AA41" i="22" s="1"/>
  <c r="AE41" i="22" s="1"/>
  <c r="V41" i="22"/>
  <c r="Z41" i="22" s="1"/>
  <c r="Y40" i="22"/>
  <c r="X40" i="22"/>
  <c r="W40" i="22"/>
  <c r="V40" i="22"/>
  <c r="Y39" i="22"/>
  <c r="X39" i="22"/>
  <c r="W39" i="22"/>
  <c r="V39" i="22"/>
  <c r="Y38" i="22"/>
  <c r="X38" i="22"/>
  <c r="W38" i="22"/>
  <c r="V38" i="22"/>
  <c r="Y37" i="22"/>
  <c r="X37" i="22"/>
  <c r="W37" i="22"/>
  <c r="V37" i="22"/>
  <c r="Y36" i="22"/>
  <c r="AC36" i="22" s="1"/>
  <c r="AG36" i="22" s="1"/>
  <c r="X36" i="22"/>
  <c r="AB36" i="22" s="1"/>
  <c r="AF36" i="22" s="1"/>
  <c r="W36" i="22"/>
  <c r="AA36" i="22" s="1"/>
  <c r="AE36" i="22" s="1"/>
  <c r="V36" i="22"/>
  <c r="Z36" i="22" s="1"/>
  <c r="Y35" i="22"/>
  <c r="X35" i="22"/>
  <c r="W35" i="22"/>
  <c r="V35" i="22"/>
  <c r="Y34" i="22"/>
  <c r="X34" i="22"/>
  <c r="W34" i="22"/>
  <c r="V34" i="22"/>
  <c r="Y33" i="22"/>
  <c r="X33" i="22"/>
  <c r="W33" i="22"/>
  <c r="V33" i="22"/>
  <c r="Y32" i="22"/>
  <c r="X32" i="22"/>
  <c r="W32" i="22"/>
  <c r="V32" i="22"/>
  <c r="Y31" i="22"/>
  <c r="X31" i="22"/>
  <c r="W31" i="22"/>
  <c r="V31" i="22"/>
  <c r="Y30" i="22"/>
  <c r="X30" i="22"/>
  <c r="W30" i="22"/>
  <c r="V30" i="22"/>
  <c r="Y29" i="22"/>
  <c r="X29" i="22"/>
  <c r="W29" i="22"/>
  <c r="V29" i="22"/>
  <c r="Y28" i="22"/>
  <c r="AC28" i="22" s="1"/>
  <c r="AG28" i="22" s="1"/>
  <c r="X28" i="22"/>
  <c r="AB28" i="22" s="1"/>
  <c r="AF28" i="22" s="1"/>
  <c r="W28" i="22"/>
  <c r="AA28" i="22" s="1"/>
  <c r="AE28" i="22" s="1"/>
  <c r="V28" i="22"/>
  <c r="Z28" i="22" s="1"/>
  <c r="Y27" i="22"/>
  <c r="X27" i="22"/>
  <c r="W27" i="22"/>
  <c r="V27" i="22"/>
  <c r="Y26" i="22"/>
  <c r="X26" i="22"/>
  <c r="W26" i="22"/>
  <c r="V26" i="22"/>
  <c r="Y25" i="22"/>
  <c r="X25" i="22"/>
  <c r="W25" i="22"/>
  <c r="V25" i="22"/>
  <c r="Y24" i="22"/>
  <c r="X24" i="22"/>
  <c r="W24" i="22"/>
  <c r="V24" i="22"/>
  <c r="Y23" i="22"/>
  <c r="X23" i="22"/>
  <c r="W23" i="22"/>
  <c r="V23" i="22"/>
  <c r="Y22" i="22"/>
  <c r="X22" i="22"/>
  <c r="W22" i="22"/>
  <c r="V22" i="22"/>
  <c r="Y21" i="22"/>
  <c r="AC21" i="22" s="1"/>
  <c r="AG21" i="22" s="1"/>
  <c r="X21" i="22"/>
  <c r="AB21" i="22" s="1"/>
  <c r="AF21" i="22" s="1"/>
  <c r="W21" i="22"/>
  <c r="AA21" i="22" s="1"/>
  <c r="AE21" i="22" s="1"/>
  <c r="V21" i="22"/>
  <c r="Z21" i="22" s="1"/>
  <c r="Y20" i="22"/>
  <c r="X20" i="22"/>
  <c r="W20" i="22"/>
  <c r="V20" i="22"/>
  <c r="Y18" i="22"/>
  <c r="X18" i="22"/>
  <c r="W18" i="22"/>
  <c r="V18" i="22"/>
  <c r="Y17" i="22"/>
  <c r="X17" i="22"/>
  <c r="W17" i="22"/>
  <c r="V17" i="22"/>
  <c r="Y16" i="22"/>
  <c r="X16" i="22"/>
  <c r="W16" i="22"/>
  <c r="V16" i="22"/>
  <c r="Y15" i="22"/>
  <c r="X15" i="22"/>
  <c r="W15" i="22"/>
  <c r="V15" i="22"/>
  <c r="Y14" i="22"/>
  <c r="X14" i="22"/>
  <c r="W14" i="22"/>
  <c r="V14" i="22"/>
  <c r="Y13" i="22"/>
  <c r="X13" i="22"/>
  <c r="W13" i="22"/>
  <c r="V13" i="22"/>
  <c r="Y12" i="22"/>
  <c r="X12" i="22"/>
  <c r="AB12" i="22" s="1"/>
  <c r="AF12" i="22" s="1"/>
  <c r="AF85" i="22" s="1"/>
  <c r="W12" i="22"/>
  <c r="AA12" i="22" s="1"/>
  <c r="AE12" i="22" s="1"/>
  <c r="V12" i="22"/>
  <c r="Z12" i="22" s="1"/>
  <c r="AC12" i="22" l="1"/>
  <c r="AG12" i="22" s="1"/>
  <c r="AG85" i="22" s="1"/>
  <c r="AD12" i="22"/>
  <c r="AH12" i="22"/>
  <c r="AI12" i="22" s="1"/>
  <c r="AJ12" i="22" s="1"/>
  <c r="AH21" i="22"/>
  <c r="AI21" i="22" s="1"/>
  <c r="AJ21" i="22" s="1"/>
  <c r="AD21" i="22"/>
  <c r="AH28" i="22"/>
  <c r="AI28" i="22" s="1"/>
  <c r="AJ28" i="22" s="1"/>
  <c r="AD28" i="22"/>
  <c r="AH36" i="22"/>
  <c r="AI36" i="22" s="1"/>
  <c r="AJ36" i="22" s="1"/>
  <c r="AD36" i="22"/>
  <c r="AH41" i="22"/>
  <c r="AI41" i="22" s="1"/>
  <c r="AJ41" i="22" s="1"/>
  <c r="AD41" i="22"/>
  <c r="AH46" i="22"/>
  <c r="AI46" i="22" s="1"/>
  <c r="AJ46" i="22" s="1"/>
  <c r="AD46" i="22"/>
  <c r="AH49" i="22"/>
  <c r="AI49" i="22" s="1"/>
  <c r="AJ49" i="22" s="1"/>
  <c r="AD49" i="22"/>
  <c r="AH55" i="22"/>
  <c r="AI55" i="22" s="1"/>
  <c r="AJ55" i="22" s="1"/>
  <c r="AD55" i="22"/>
  <c r="AH61" i="22"/>
  <c r="AI61" i="22" s="1"/>
  <c r="AJ61" i="22" s="1"/>
  <c r="AD61" i="22"/>
  <c r="AH63" i="22"/>
  <c r="AI63" i="22" s="1"/>
  <c r="AJ63" i="22" s="1"/>
  <c r="AD63" i="22"/>
  <c r="AH65" i="22"/>
  <c r="AI65" i="22" s="1"/>
  <c r="AJ65" i="22" s="1"/>
  <c r="AD65" i="22"/>
  <c r="AH69" i="22"/>
  <c r="AI69" i="22" s="1"/>
  <c r="AJ69" i="22" s="1"/>
  <c r="AD69" i="22"/>
  <c r="AH73" i="22"/>
  <c r="AI73" i="22" s="1"/>
  <c r="AJ73" i="22" s="1"/>
  <c r="AD73" i="22"/>
  <c r="AH81" i="22"/>
  <c r="AI81" i="22" s="1"/>
  <c r="AJ81" i="22" s="1"/>
  <c r="AD81" i="22"/>
  <c r="AH83" i="22"/>
  <c r="AI83" i="22" s="1"/>
  <c r="AJ83" i="22" s="1"/>
  <c r="AD83" i="22"/>
  <c r="Y132" i="21"/>
  <c r="X132" i="21"/>
  <c r="W132" i="21"/>
  <c r="V132" i="21"/>
  <c r="Y131" i="21"/>
  <c r="AC131" i="21" s="1"/>
  <c r="AG131" i="21" s="1"/>
  <c r="X131" i="21"/>
  <c r="AB131" i="21" s="1"/>
  <c r="AF131" i="21" s="1"/>
  <c r="W131" i="21"/>
  <c r="AA131" i="21" s="1"/>
  <c r="AE131" i="21" s="1"/>
  <c r="V131" i="21"/>
  <c r="Z131" i="21" s="1"/>
  <c r="Y130" i="21"/>
  <c r="X130" i="21"/>
  <c r="W130" i="21"/>
  <c r="V130" i="21"/>
  <c r="Y129" i="21"/>
  <c r="AC129" i="21" s="1"/>
  <c r="AG129" i="21" s="1"/>
  <c r="X129" i="21"/>
  <c r="AB129" i="21" s="1"/>
  <c r="AF129" i="21" s="1"/>
  <c r="W129" i="21"/>
  <c r="AA129" i="21" s="1"/>
  <c r="AE129" i="21" s="1"/>
  <c r="V129" i="21"/>
  <c r="Z129" i="21" s="1"/>
  <c r="Y128" i="21"/>
  <c r="X128" i="21"/>
  <c r="W128" i="21"/>
  <c r="V128" i="21"/>
  <c r="Y127" i="21"/>
  <c r="AC127" i="21" s="1"/>
  <c r="AG127" i="21" s="1"/>
  <c r="X127" i="21"/>
  <c r="AB127" i="21" s="1"/>
  <c r="AF127" i="21" s="1"/>
  <c r="W127" i="21"/>
  <c r="AA127" i="21" s="1"/>
  <c r="AE127" i="21" s="1"/>
  <c r="V127" i="21"/>
  <c r="Z127" i="21" s="1"/>
  <c r="Y126" i="21"/>
  <c r="X126" i="21"/>
  <c r="W126" i="21"/>
  <c r="V126" i="21"/>
  <c r="Y125" i="21"/>
  <c r="AC125" i="21" s="1"/>
  <c r="AG125" i="21" s="1"/>
  <c r="X125" i="21"/>
  <c r="AB125" i="21" s="1"/>
  <c r="AF125" i="21" s="1"/>
  <c r="W125" i="21"/>
  <c r="AA125" i="21" s="1"/>
  <c r="AE125" i="21" s="1"/>
  <c r="V125" i="21"/>
  <c r="Z125" i="21" s="1"/>
  <c r="Y124" i="21"/>
  <c r="X124" i="21"/>
  <c r="W124" i="21"/>
  <c r="V124" i="21"/>
  <c r="Y123" i="21"/>
  <c r="X123" i="21"/>
  <c r="W123" i="21"/>
  <c r="V123" i="21"/>
  <c r="Y122" i="21"/>
  <c r="X122" i="21"/>
  <c r="W122" i="21"/>
  <c r="V122" i="21"/>
  <c r="Y121" i="21"/>
  <c r="X121" i="21"/>
  <c r="W121" i="21"/>
  <c r="V121" i="21"/>
  <c r="Y120" i="21"/>
  <c r="X120" i="21"/>
  <c r="W120" i="21"/>
  <c r="V120" i="21"/>
  <c r="Y119" i="21"/>
  <c r="X119" i="21"/>
  <c r="W119" i="21"/>
  <c r="V119" i="21"/>
  <c r="Y118" i="21"/>
  <c r="X118" i="21"/>
  <c r="W118" i="21"/>
  <c r="V118" i="21"/>
  <c r="Y117" i="21"/>
  <c r="X117" i="21"/>
  <c r="W117" i="21"/>
  <c r="V117" i="21"/>
  <c r="Y116" i="21"/>
  <c r="X116" i="21"/>
  <c r="W116" i="21"/>
  <c r="V116" i="21"/>
  <c r="Y115" i="21"/>
  <c r="AC115" i="21" s="1"/>
  <c r="AG115" i="21" s="1"/>
  <c r="X115" i="21"/>
  <c r="AB115" i="21" s="1"/>
  <c r="AF115" i="21" s="1"/>
  <c r="W115" i="21"/>
  <c r="AA115" i="21" s="1"/>
  <c r="AE115" i="21" s="1"/>
  <c r="V115" i="21"/>
  <c r="Z115" i="21" s="1"/>
  <c r="Y39" i="21"/>
  <c r="X39" i="21"/>
  <c r="W39" i="21"/>
  <c r="V39" i="21"/>
  <c r="Y38" i="21"/>
  <c r="X38" i="21"/>
  <c r="W38" i="21"/>
  <c r="V38" i="21"/>
  <c r="Y37" i="21"/>
  <c r="X37" i="21"/>
  <c r="W37" i="21"/>
  <c r="V37" i="21"/>
  <c r="Y36" i="21"/>
  <c r="X36" i="21"/>
  <c r="W36" i="21"/>
  <c r="V36" i="21"/>
  <c r="Y35" i="21"/>
  <c r="X35" i="21"/>
  <c r="W35" i="21"/>
  <c r="V35" i="21"/>
  <c r="Y34" i="21"/>
  <c r="X34" i="21"/>
  <c r="W34" i="21"/>
  <c r="V34" i="21"/>
  <c r="Y33" i="21"/>
  <c r="X33" i="21"/>
  <c r="W33" i="21"/>
  <c r="V33" i="21"/>
  <c r="Y32" i="21"/>
  <c r="X32" i="21"/>
  <c r="W32" i="21"/>
  <c r="V32" i="21"/>
  <c r="Y31" i="21"/>
  <c r="X31" i="21"/>
  <c r="W31" i="21"/>
  <c r="V31" i="21"/>
  <c r="Y30" i="21"/>
  <c r="X30" i="21"/>
  <c r="W30" i="21"/>
  <c r="V30" i="21"/>
  <c r="Y29" i="21"/>
  <c r="X29" i="21"/>
  <c r="W29" i="21"/>
  <c r="V29" i="21"/>
  <c r="Y28" i="21"/>
  <c r="AC28" i="21" s="1"/>
  <c r="AG28" i="21" s="1"/>
  <c r="X28" i="21"/>
  <c r="AB28" i="21" s="1"/>
  <c r="AF28" i="21" s="1"/>
  <c r="W28" i="21"/>
  <c r="AA28" i="21" s="1"/>
  <c r="AE28" i="21" s="1"/>
  <c r="V28" i="21"/>
  <c r="Z28" i="21" s="1"/>
  <c r="V20" i="21"/>
  <c r="W20" i="21"/>
  <c r="X20" i="21"/>
  <c r="Y20" i="21"/>
  <c r="Y114" i="21"/>
  <c r="X114" i="21"/>
  <c r="W114" i="21"/>
  <c r="V114" i="21"/>
  <c r="Y113" i="21"/>
  <c r="AC113" i="21" s="1"/>
  <c r="AG113" i="21" s="1"/>
  <c r="X113" i="21"/>
  <c r="AB113" i="21" s="1"/>
  <c r="AF113" i="21" s="1"/>
  <c r="W113" i="21"/>
  <c r="AA113" i="21" s="1"/>
  <c r="AE113" i="21" s="1"/>
  <c r="V113" i="21"/>
  <c r="Z113" i="21" s="1"/>
  <c r="Y112" i="21"/>
  <c r="X112" i="21"/>
  <c r="W112" i="21"/>
  <c r="V112" i="21"/>
  <c r="Y111" i="21"/>
  <c r="X111" i="21"/>
  <c r="W111" i="21"/>
  <c r="V111" i="21"/>
  <c r="Y110" i="21"/>
  <c r="X110" i="21"/>
  <c r="W110" i="21"/>
  <c r="V110" i="21"/>
  <c r="Y109" i="21"/>
  <c r="AC109" i="21" s="1"/>
  <c r="AG109" i="21" s="1"/>
  <c r="X109" i="21"/>
  <c r="AB109" i="21" s="1"/>
  <c r="AF109" i="21" s="1"/>
  <c r="W109" i="21"/>
  <c r="AA109" i="21" s="1"/>
  <c r="AE109" i="21" s="1"/>
  <c r="V109" i="21"/>
  <c r="Z109" i="21" s="1"/>
  <c r="Y108" i="21"/>
  <c r="X108" i="21"/>
  <c r="W108" i="21"/>
  <c r="V108" i="21"/>
  <c r="Y107" i="21"/>
  <c r="AC107" i="21" s="1"/>
  <c r="AG107" i="21" s="1"/>
  <c r="X107" i="21"/>
  <c r="AB107" i="21" s="1"/>
  <c r="AF107" i="21" s="1"/>
  <c r="W107" i="21"/>
  <c r="AA107" i="21" s="1"/>
  <c r="AE107" i="21" s="1"/>
  <c r="V107" i="21"/>
  <c r="Z107" i="21" s="1"/>
  <c r="Y106" i="21"/>
  <c r="X106" i="21"/>
  <c r="W106" i="21"/>
  <c r="V106" i="21"/>
  <c r="Y105" i="21"/>
  <c r="X105" i="21"/>
  <c r="W105" i="21"/>
  <c r="V105" i="21"/>
  <c r="Y104" i="21"/>
  <c r="X104" i="21"/>
  <c r="W104" i="21"/>
  <c r="V104" i="21"/>
  <c r="Y103" i="21"/>
  <c r="AC103" i="21" s="1"/>
  <c r="AG103" i="21" s="1"/>
  <c r="X103" i="21"/>
  <c r="AB103" i="21" s="1"/>
  <c r="AF103" i="21" s="1"/>
  <c r="W103" i="21"/>
  <c r="AA103" i="21" s="1"/>
  <c r="AE103" i="21" s="1"/>
  <c r="V103" i="21"/>
  <c r="Z103" i="21" s="1"/>
  <c r="Y102" i="21"/>
  <c r="X102" i="21"/>
  <c r="W102" i="21"/>
  <c r="V102" i="21"/>
  <c r="Y101" i="21"/>
  <c r="X101" i="21"/>
  <c r="W101" i="21"/>
  <c r="V101" i="21"/>
  <c r="Y100" i="21"/>
  <c r="X100" i="21"/>
  <c r="W100" i="21"/>
  <c r="V100" i="21"/>
  <c r="Y99" i="21"/>
  <c r="X99" i="21"/>
  <c r="W99" i="21"/>
  <c r="V99" i="21"/>
  <c r="Y98" i="21"/>
  <c r="X98" i="21"/>
  <c r="W98" i="21"/>
  <c r="V98" i="21"/>
  <c r="Y97" i="21"/>
  <c r="AC97" i="21" s="1"/>
  <c r="AG97" i="21" s="1"/>
  <c r="X97" i="21"/>
  <c r="AB97" i="21" s="1"/>
  <c r="AF97" i="21" s="1"/>
  <c r="W97" i="21"/>
  <c r="AA97" i="21" s="1"/>
  <c r="AE97" i="21" s="1"/>
  <c r="V97" i="21"/>
  <c r="Z97" i="21" s="1"/>
  <c r="Y96" i="21"/>
  <c r="X96" i="21"/>
  <c r="W96" i="21"/>
  <c r="V96" i="21"/>
  <c r="Y95" i="21"/>
  <c r="X95" i="21"/>
  <c r="W95" i="21"/>
  <c r="V95" i="21"/>
  <c r="Y94" i="21"/>
  <c r="X94" i="21"/>
  <c r="W94" i="21"/>
  <c r="V94" i="21"/>
  <c r="Y93" i="21"/>
  <c r="X93" i="21"/>
  <c r="W93" i="21"/>
  <c r="V93" i="21"/>
  <c r="Y92" i="21"/>
  <c r="AC92" i="21" s="1"/>
  <c r="AG92" i="21" s="1"/>
  <c r="X92" i="21"/>
  <c r="AB92" i="21" s="1"/>
  <c r="AF92" i="21" s="1"/>
  <c r="W92" i="21"/>
  <c r="AA92" i="21" s="1"/>
  <c r="AE92" i="21" s="1"/>
  <c r="V92" i="21"/>
  <c r="Z92" i="21" s="1"/>
  <c r="Y91" i="21"/>
  <c r="X91" i="21"/>
  <c r="W91" i="21"/>
  <c r="V91" i="21"/>
  <c r="Y90" i="21"/>
  <c r="X90" i="21"/>
  <c r="W90" i="21"/>
  <c r="V90" i="21"/>
  <c r="Y89" i="21"/>
  <c r="X89" i="21"/>
  <c r="W89" i="21"/>
  <c r="V89" i="21"/>
  <c r="Y88" i="21"/>
  <c r="X88" i="21"/>
  <c r="W88" i="21"/>
  <c r="V88" i="21"/>
  <c r="Y87" i="21"/>
  <c r="X87" i="21"/>
  <c r="W87" i="21"/>
  <c r="V87" i="21"/>
  <c r="Y86" i="21"/>
  <c r="X86" i="21"/>
  <c r="W86" i="21"/>
  <c r="V86" i="21"/>
  <c r="Y85" i="21"/>
  <c r="X85" i="21"/>
  <c r="W85" i="21"/>
  <c r="V85" i="21"/>
  <c r="Y84" i="21"/>
  <c r="X84" i="21"/>
  <c r="W84" i="21"/>
  <c r="V84" i="21"/>
  <c r="Y83" i="21"/>
  <c r="X83" i="21"/>
  <c r="W83" i="21"/>
  <c r="V83" i="21"/>
  <c r="Y82" i="21"/>
  <c r="X82" i="21"/>
  <c r="W82" i="21"/>
  <c r="V82" i="21"/>
  <c r="Y81" i="21"/>
  <c r="X81" i="21"/>
  <c r="W81" i="21"/>
  <c r="V81" i="21"/>
  <c r="Y80" i="21"/>
  <c r="AC80" i="21" s="1"/>
  <c r="AG80" i="21" s="1"/>
  <c r="X80" i="21"/>
  <c r="AB80" i="21" s="1"/>
  <c r="AF80" i="21" s="1"/>
  <c r="W80" i="21"/>
  <c r="AA80" i="21" s="1"/>
  <c r="AE80" i="21" s="1"/>
  <c r="V80" i="21"/>
  <c r="Z80" i="21" s="1"/>
  <c r="Y79" i="21"/>
  <c r="X79" i="21"/>
  <c r="W79" i="21"/>
  <c r="V79" i="21"/>
  <c r="Y78" i="21"/>
  <c r="X78" i="21"/>
  <c r="W78" i="21"/>
  <c r="V78" i="21"/>
  <c r="Y77" i="21"/>
  <c r="X77" i="21"/>
  <c r="W77" i="21"/>
  <c r="V77" i="21"/>
  <c r="Y76" i="21"/>
  <c r="X76" i="21"/>
  <c r="W76" i="21"/>
  <c r="V76" i="21"/>
  <c r="Y75" i="21"/>
  <c r="X75" i="21"/>
  <c r="W75" i="21"/>
  <c r="V75" i="21"/>
  <c r="Y74" i="21"/>
  <c r="AC74" i="21" s="1"/>
  <c r="AG74" i="21" s="1"/>
  <c r="X74" i="21"/>
  <c r="AB74" i="21" s="1"/>
  <c r="AF74" i="21" s="1"/>
  <c r="W74" i="21"/>
  <c r="AA74" i="21" s="1"/>
  <c r="AE74" i="21" s="1"/>
  <c r="V74" i="21"/>
  <c r="Z74" i="21" s="1"/>
  <c r="Y73" i="21"/>
  <c r="X73" i="21"/>
  <c r="W73" i="21"/>
  <c r="V73" i="21"/>
  <c r="Y72" i="21"/>
  <c r="X72" i="21"/>
  <c r="W72" i="21"/>
  <c r="V72" i="21"/>
  <c r="Y71" i="21"/>
  <c r="X71" i="21"/>
  <c r="W71" i="21"/>
  <c r="V71" i="21"/>
  <c r="Y70" i="21"/>
  <c r="X70" i="21"/>
  <c r="W70" i="21"/>
  <c r="V70" i="21"/>
  <c r="Y69" i="21"/>
  <c r="X69" i="21"/>
  <c r="W69" i="21"/>
  <c r="V69" i="21"/>
  <c r="Y68" i="21"/>
  <c r="X68" i="21"/>
  <c r="W68" i="21"/>
  <c r="V68" i="21"/>
  <c r="Y67" i="21"/>
  <c r="X67" i="21"/>
  <c r="W67" i="21"/>
  <c r="V67" i="21"/>
  <c r="Y66" i="21"/>
  <c r="AC66" i="21" s="1"/>
  <c r="AG66" i="21" s="1"/>
  <c r="X66" i="21"/>
  <c r="AB66" i="21" s="1"/>
  <c r="AF66" i="21" s="1"/>
  <c r="W66" i="21"/>
  <c r="AA66" i="21" s="1"/>
  <c r="AE66" i="21" s="1"/>
  <c r="V66" i="21"/>
  <c r="Z66" i="21" s="1"/>
  <c r="Y65" i="21"/>
  <c r="X65" i="21"/>
  <c r="W65" i="21"/>
  <c r="V65" i="21"/>
  <c r="Y64" i="21"/>
  <c r="AC64" i="21" s="1"/>
  <c r="AG64" i="21" s="1"/>
  <c r="X64" i="21"/>
  <c r="AB64" i="21" s="1"/>
  <c r="AF64" i="21" s="1"/>
  <c r="W64" i="21"/>
  <c r="AA64" i="21" s="1"/>
  <c r="AE64" i="21" s="1"/>
  <c r="V64" i="21"/>
  <c r="Z64" i="21" s="1"/>
  <c r="Y63" i="21"/>
  <c r="X63" i="21"/>
  <c r="W63" i="21"/>
  <c r="V63" i="21"/>
  <c r="Y62" i="21"/>
  <c r="X62" i="21"/>
  <c r="W62" i="21"/>
  <c r="V62" i="21"/>
  <c r="Y61" i="21"/>
  <c r="AC61" i="21" s="1"/>
  <c r="AG61" i="21" s="1"/>
  <c r="X61" i="21"/>
  <c r="AB61" i="21" s="1"/>
  <c r="AF61" i="21" s="1"/>
  <c r="W61" i="21"/>
  <c r="AA61" i="21" s="1"/>
  <c r="AE61" i="21" s="1"/>
  <c r="V61" i="21"/>
  <c r="Z61" i="21" s="1"/>
  <c r="Y60" i="21"/>
  <c r="X60" i="21"/>
  <c r="W60" i="21"/>
  <c r="V60" i="21"/>
  <c r="Y59" i="21"/>
  <c r="X59" i="21"/>
  <c r="W59" i="21"/>
  <c r="V59" i="21"/>
  <c r="Y58" i="21"/>
  <c r="X58" i="21"/>
  <c r="W58" i="21"/>
  <c r="V58" i="21"/>
  <c r="Y57" i="21"/>
  <c r="X57" i="21"/>
  <c r="W57" i="21"/>
  <c r="V57" i="21"/>
  <c r="Y56" i="21"/>
  <c r="X56" i="21"/>
  <c r="W56" i="21"/>
  <c r="V56" i="21"/>
  <c r="Y55" i="21"/>
  <c r="X55" i="21"/>
  <c r="W55" i="21"/>
  <c r="V55" i="21"/>
  <c r="Y54" i="21"/>
  <c r="X54" i="21"/>
  <c r="W54" i="21"/>
  <c r="V54" i="21"/>
  <c r="Y53" i="21"/>
  <c r="AC53" i="21" s="1"/>
  <c r="AG53" i="21" s="1"/>
  <c r="X53" i="21"/>
  <c r="AB53" i="21" s="1"/>
  <c r="AF53" i="21" s="1"/>
  <c r="W53" i="21"/>
  <c r="AA53" i="21" s="1"/>
  <c r="AE53" i="21" s="1"/>
  <c r="V53" i="21"/>
  <c r="Z53" i="21" s="1"/>
  <c r="Y52" i="21"/>
  <c r="X52" i="21"/>
  <c r="W52" i="21"/>
  <c r="V52" i="21"/>
  <c r="Y51" i="21"/>
  <c r="X51" i="21"/>
  <c r="W51" i="21"/>
  <c r="V51" i="21"/>
  <c r="Y50" i="21"/>
  <c r="X50" i="21"/>
  <c r="W50" i="21"/>
  <c r="V50" i="21"/>
  <c r="Y49" i="21"/>
  <c r="X49" i="21"/>
  <c r="W49" i="21"/>
  <c r="V49" i="21"/>
  <c r="Y48" i="21"/>
  <c r="AC48" i="21" s="1"/>
  <c r="AG48" i="21" s="1"/>
  <c r="X48" i="21"/>
  <c r="AB48" i="21" s="1"/>
  <c r="AF48" i="21" s="1"/>
  <c r="W48" i="21"/>
  <c r="AA48" i="21" s="1"/>
  <c r="AE48" i="21" s="1"/>
  <c r="V48" i="21"/>
  <c r="Z48" i="21" s="1"/>
  <c r="Y47" i="21"/>
  <c r="X47" i="21"/>
  <c r="W47" i="21"/>
  <c r="V47" i="21"/>
  <c r="Y46" i="21"/>
  <c r="X46" i="21"/>
  <c r="W46" i="21"/>
  <c r="V46" i="21"/>
  <c r="Y45" i="21"/>
  <c r="X45" i="21"/>
  <c r="W45" i="21"/>
  <c r="V45" i="21"/>
  <c r="Y44" i="21"/>
  <c r="X44" i="21"/>
  <c r="W44" i="21"/>
  <c r="V44" i="21"/>
  <c r="Y43" i="21"/>
  <c r="X43" i="21"/>
  <c r="W43" i="21"/>
  <c r="V43" i="21"/>
  <c r="Y42" i="21"/>
  <c r="X42" i="21"/>
  <c r="W42" i="21"/>
  <c r="V42" i="21"/>
  <c r="Y41" i="21"/>
  <c r="X41" i="21"/>
  <c r="W41" i="21"/>
  <c r="V41" i="21"/>
  <c r="Y40" i="21"/>
  <c r="AC40" i="21" s="1"/>
  <c r="AG40" i="21" s="1"/>
  <c r="X40" i="21"/>
  <c r="AB40" i="21" s="1"/>
  <c r="AF40" i="21" s="1"/>
  <c r="W40" i="21"/>
  <c r="AA40" i="21" s="1"/>
  <c r="AE40" i="21" s="1"/>
  <c r="V40" i="21"/>
  <c r="Z40" i="21" s="1"/>
  <c r="Y27" i="21"/>
  <c r="X27" i="21"/>
  <c r="W27" i="21"/>
  <c r="V27" i="21"/>
  <c r="Y26" i="21"/>
  <c r="X26" i="21"/>
  <c r="W26" i="21"/>
  <c r="V26" i="21"/>
  <c r="Y25" i="21"/>
  <c r="X25" i="21"/>
  <c r="W25" i="21"/>
  <c r="V25" i="21"/>
  <c r="Y24" i="21"/>
  <c r="X24" i="21"/>
  <c r="W24" i="21"/>
  <c r="V24" i="21"/>
  <c r="Y23" i="21"/>
  <c r="X23" i="21"/>
  <c r="W23" i="21"/>
  <c r="V23" i="21"/>
  <c r="Y22" i="21"/>
  <c r="X22" i="21"/>
  <c r="W22" i="21"/>
  <c r="V22" i="21"/>
  <c r="Y21" i="21"/>
  <c r="AC21" i="21" s="1"/>
  <c r="AG21" i="21" s="1"/>
  <c r="X21" i="21"/>
  <c r="AB21" i="21" s="1"/>
  <c r="AF21" i="21" s="1"/>
  <c r="W21" i="21"/>
  <c r="AA21" i="21" s="1"/>
  <c r="AE21" i="21" s="1"/>
  <c r="V21" i="21"/>
  <c r="Z21" i="21" s="1"/>
  <c r="Y18" i="21"/>
  <c r="X18" i="21"/>
  <c r="W18" i="21"/>
  <c r="V18" i="21"/>
  <c r="Y17" i="21"/>
  <c r="X17" i="21"/>
  <c r="W17" i="21"/>
  <c r="V17" i="21"/>
  <c r="Y16" i="21"/>
  <c r="X16" i="21"/>
  <c r="W16" i="21"/>
  <c r="V16" i="21"/>
  <c r="Y15" i="21"/>
  <c r="X15" i="21"/>
  <c r="W15" i="21"/>
  <c r="V15" i="21"/>
  <c r="Y14" i="21"/>
  <c r="X14" i="21"/>
  <c r="W14" i="21"/>
  <c r="V14" i="21"/>
  <c r="Y13" i="21"/>
  <c r="X13" i="21"/>
  <c r="W13" i="21"/>
  <c r="V13" i="21"/>
  <c r="Y12" i="21"/>
  <c r="AC12" i="21" s="1"/>
  <c r="AG12" i="21" s="1"/>
  <c r="AG133" i="21" s="1"/>
  <c r="X12" i="21"/>
  <c r="AB12" i="21" s="1"/>
  <c r="AF12" i="21" s="1"/>
  <c r="AF133" i="21" s="1"/>
  <c r="W12" i="21"/>
  <c r="AA12" i="21" s="1"/>
  <c r="AE12" i="21" s="1"/>
  <c r="V12" i="21"/>
  <c r="Z12" i="21" s="1"/>
  <c r="AD12" i="21" s="1"/>
  <c r="AH131" i="21" l="1"/>
  <c r="AI131" i="21" s="1"/>
  <c r="AJ131" i="21" s="1"/>
  <c r="AD131" i="21"/>
  <c r="AH129" i="21"/>
  <c r="AI129" i="21" s="1"/>
  <c r="AJ129" i="21" s="1"/>
  <c r="AD129" i="21"/>
  <c r="AH127" i="21"/>
  <c r="AI127" i="21" s="1"/>
  <c r="AJ127" i="21" s="1"/>
  <c r="AD127" i="21"/>
  <c r="AH125" i="21"/>
  <c r="AI125" i="21" s="1"/>
  <c r="AJ125" i="21" s="1"/>
  <c r="AD125" i="21"/>
  <c r="AH115" i="21"/>
  <c r="AI115" i="21" s="1"/>
  <c r="AJ115" i="21" s="1"/>
  <c r="AD115" i="21"/>
  <c r="AH28" i="21"/>
  <c r="AI28" i="21" s="1"/>
  <c r="AJ28" i="21" s="1"/>
  <c r="AD28" i="21"/>
  <c r="AH12" i="21"/>
  <c r="AI12" i="21" s="1"/>
  <c r="AJ12" i="21" s="1"/>
  <c r="AH21" i="21"/>
  <c r="AI21" i="21" s="1"/>
  <c r="AJ21" i="21" s="1"/>
  <c r="AD21" i="21"/>
  <c r="AH40" i="21"/>
  <c r="AI40" i="21" s="1"/>
  <c r="AJ40" i="21" s="1"/>
  <c r="AD40" i="21"/>
  <c r="AH48" i="21"/>
  <c r="AI48" i="21" s="1"/>
  <c r="AJ48" i="21" s="1"/>
  <c r="AD48" i="21"/>
  <c r="AH53" i="21"/>
  <c r="AI53" i="21" s="1"/>
  <c r="AJ53" i="21" s="1"/>
  <c r="AD53" i="21"/>
  <c r="AH61" i="21"/>
  <c r="AI61" i="21" s="1"/>
  <c r="AJ61" i="21" s="1"/>
  <c r="AD61" i="21"/>
  <c r="AH64" i="21"/>
  <c r="AI64" i="21" s="1"/>
  <c r="AJ64" i="21" s="1"/>
  <c r="AD64" i="21"/>
  <c r="AH66" i="21"/>
  <c r="AI66" i="21" s="1"/>
  <c r="AJ66" i="21" s="1"/>
  <c r="AD66" i="21"/>
  <c r="AH74" i="21"/>
  <c r="AI74" i="21" s="1"/>
  <c r="AJ74" i="21" s="1"/>
  <c r="AD74" i="21"/>
  <c r="AH80" i="21"/>
  <c r="AI80" i="21" s="1"/>
  <c r="AJ80" i="21" s="1"/>
  <c r="AD80" i="21"/>
  <c r="AH92" i="21"/>
  <c r="AI92" i="21" s="1"/>
  <c r="AJ92" i="21" s="1"/>
  <c r="AD92" i="21"/>
  <c r="AH97" i="21"/>
  <c r="AI97" i="21" s="1"/>
  <c r="AJ97" i="21" s="1"/>
  <c r="AD97" i="21"/>
  <c r="AH103" i="21"/>
  <c r="AI103" i="21" s="1"/>
  <c r="AJ103" i="21" s="1"/>
  <c r="AD103" i="21"/>
  <c r="AH107" i="21"/>
  <c r="AI107" i="21" s="1"/>
  <c r="AJ107" i="21" s="1"/>
  <c r="AD107" i="21"/>
  <c r="AH109" i="21"/>
  <c r="AI109" i="21" s="1"/>
  <c r="AJ109" i="21" s="1"/>
  <c r="AD109" i="21"/>
  <c r="AH113" i="21"/>
  <c r="AI113" i="21" s="1"/>
  <c r="AJ113" i="21" s="1"/>
  <c r="AD113" i="21"/>
  <c r="Y66" i="20" l="1"/>
  <c r="X66" i="20"/>
  <c r="W66" i="20"/>
  <c r="V66" i="20"/>
  <c r="Y65" i="20"/>
  <c r="X65" i="20"/>
  <c r="W65" i="20"/>
  <c r="V65" i="20"/>
  <c r="Y64" i="20"/>
  <c r="X64" i="20"/>
  <c r="W64" i="20"/>
  <c r="V64" i="20"/>
  <c r="Y63" i="20"/>
  <c r="X63" i="20"/>
  <c r="AB63" i="20" s="1"/>
  <c r="AF63" i="20" s="1"/>
  <c r="W63" i="20"/>
  <c r="V63" i="20"/>
  <c r="Z63" i="20" s="1"/>
  <c r="Y62" i="20"/>
  <c r="X62" i="20"/>
  <c r="W62" i="20"/>
  <c r="V62" i="20"/>
  <c r="Y61" i="20"/>
  <c r="X61" i="20"/>
  <c r="W61" i="20"/>
  <c r="V61" i="20"/>
  <c r="Y60" i="20"/>
  <c r="X60" i="20"/>
  <c r="W60" i="20"/>
  <c r="V60" i="20"/>
  <c r="Y59" i="20"/>
  <c r="AC59" i="20" s="1"/>
  <c r="AG59" i="20" s="1"/>
  <c r="X59" i="20"/>
  <c r="AB59" i="20" s="1"/>
  <c r="AF59" i="20" s="1"/>
  <c r="W59" i="20"/>
  <c r="AA59" i="20" s="1"/>
  <c r="AE59" i="20" s="1"/>
  <c r="V59" i="20"/>
  <c r="Z59" i="20" s="1"/>
  <c r="Y58" i="20"/>
  <c r="AC58" i="20" s="1"/>
  <c r="AG58" i="20" s="1"/>
  <c r="X58" i="20"/>
  <c r="AB58" i="20" s="1"/>
  <c r="AF58" i="20" s="1"/>
  <c r="W58" i="20"/>
  <c r="AA58" i="20" s="1"/>
  <c r="AE58" i="20" s="1"/>
  <c r="V58" i="20"/>
  <c r="Y57" i="20"/>
  <c r="X57" i="20"/>
  <c r="W57" i="20"/>
  <c r="V57" i="20"/>
  <c r="Y56" i="20"/>
  <c r="AC56" i="20" s="1"/>
  <c r="AG56" i="20" s="1"/>
  <c r="X56" i="20"/>
  <c r="AB56" i="20" s="1"/>
  <c r="AF56" i="20" s="1"/>
  <c r="W56" i="20"/>
  <c r="AA56" i="20" s="1"/>
  <c r="AE56" i="20" s="1"/>
  <c r="V56" i="20"/>
  <c r="Z56" i="20" s="1"/>
  <c r="Y55" i="20"/>
  <c r="X55" i="20"/>
  <c r="W55" i="20"/>
  <c r="V55" i="20"/>
  <c r="Y54" i="20"/>
  <c r="X54" i="20"/>
  <c r="W54" i="20"/>
  <c r="V54" i="20"/>
  <c r="Y53" i="20"/>
  <c r="X53" i="20"/>
  <c r="AB53" i="20" s="1"/>
  <c r="AF53" i="20" s="1"/>
  <c r="W53" i="20"/>
  <c r="V53" i="20"/>
  <c r="Z53" i="20" s="1"/>
  <c r="Y52" i="20"/>
  <c r="X52" i="20"/>
  <c r="W52" i="20"/>
  <c r="V52" i="20"/>
  <c r="Y51" i="20"/>
  <c r="X51" i="20"/>
  <c r="W51" i="20"/>
  <c r="V51" i="20"/>
  <c r="Y50" i="20"/>
  <c r="AC50" i="20" s="1"/>
  <c r="AG50" i="20" s="1"/>
  <c r="X50" i="20"/>
  <c r="AB50" i="20" s="1"/>
  <c r="AF50" i="20" s="1"/>
  <c r="W50" i="20"/>
  <c r="AA50" i="20" s="1"/>
  <c r="AE50" i="20" s="1"/>
  <c r="V50" i="20"/>
  <c r="Z50" i="20" s="1"/>
  <c r="Y49" i="20"/>
  <c r="X49" i="20"/>
  <c r="W49" i="20"/>
  <c r="V49" i="20"/>
  <c r="Y48" i="20"/>
  <c r="X48" i="20"/>
  <c r="W48" i="20"/>
  <c r="V48" i="20"/>
  <c r="Y47" i="20"/>
  <c r="X47" i="20"/>
  <c r="W47" i="20"/>
  <c r="V47" i="20"/>
  <c r="Y46" i="20"/>
  <c r="X46" i="20"/>
  <c r="W46" i="20"/>
  <c r="V46" i="20"/>
  <c r="Y45" i="20"/>
  <c r="X45" i="20"/>
  <c r="W45" i="20"/>
  <c r="V45" i="20"/>
  <c r="Y44" i="20"/>
  <c r="X44" i="20"/>
  <c r="W44" i="20"/>
  <c r="V44" i="20"/>
  <c r="Y43" i="20"/>
  <c r="X43" i="20"/>
  <c r="W43" i="20"/>
  <c r="V43" i="20"/>
  <c r="Y42" i="20"/>
  <c r="AC42" i="20" s="1"/>
  <c r="AG42" i="20" s="1"/>
  <c r="X42" i="20"/>
  <c r="AB42" i="20" s="1"/>
  <c r="AF42" i="20" s="1"/>
  <c r="W42" i="20"/>
  <c r="AA42" i="20" s="1"/>
  <c r="AE42" i="20" s="1"/>
  <c r="V42" i="20"/>
  <c r="Z42" i="20" s="1"/>
  <c r="Y41" i="20"/>
  <c r="X41" i="20"/>
  <c r="W41" i="20"/>
  <c r="V41" i="20"/>
  <c r="Y40" i="20"/>
  <c r="X40" i="20"/>
  <c r="W40" i="20"/>
  <c r="V40" i="20"/>
  <c r="Y39" i="20"/>
  <c r="X39" i="20"/>
  <c r="W39" i="20"/>
  <c r="V39" i="20"/>
  <c r="Y38" i="20"/>
  <c r="X38" i="20"/>
  <c r="W38" i="20"/>
  <c r="V38" i="20"/>
  <c r="Y37" i="20"/>
  <c r="X37" i="20"/>
  <c r="W37" i="20"/>
  <c r="V37" i="20"/>
  <c r="Y36" i="20"/>
  <c r="X36" i="20"/>
  <c r="W36" i="20"/>
  <c r="V36" i="20"/>
  <c r="Y35" i="20"/>
  <c r="X35" i="20"/>
  <c r="W35" i="20"/>
  <c r="V35" i="20"/>
  <c r="Y34" i="20"/>
  <c r="AC34" i="20" s="1"/>
  <c r="AG34" i="20" s="1"/>
  <c r="X34" i="20"/>
  <c r="AB34" i="20" s="1"/>
  <c r="AF34" i="20" s="1"/>
  <c r="W34" i="20"/>
  <c r="AA34" i="20" s="1"/>
  <c r="AE34" i="20" s="1"/>
  <c r="V34" i="20"/>
  <c r="Z34" i="20" s="1"/>
  <c r="Y33" i="20"/>
  <c r="X33" i="20"/>
  <c r="W33" i="20"/>
  <c r="V33" i="20"/>
  <c r="Y32" i="20"/>
  <c r="X32" i="20"/>
  <c r="W32" i="20"/>
  <c r="V32" i="20"/>
  <c r="Y31" i="20"/>
  <c r="X31" i="20"/>
  <c r="W31" i="20"/>
  <c r="V31" i="20"/>
  <c r="Y30" i="20"/>
  <c r="X30" i="20"/>
  <c r="W30" i="20"/>
  <c r="V30" i="20"/>
  <c r="Y29" i="20"/>
  <c r="X29" i="20"/>
  <c r="W29" i="20"/>
  <c r="V29" i="20"/>
  <c r="Y28" i="20"/>
  <c r="X28" i="20"/>
  <c r="W28" i="20"/>
  <c r="V28" i="20"/>
  <c r="Y27" i="20"/>
  <c r="AC27" i="20" s="1"/>
  <c r="AG27" i="20" s="1"/>
  <c r="X27" i="20"/>
  <c r="AB27" i="20" s="1"/>
  <c r="AF27" i="20" s="1"/>
  <c r="W27" i="20"/>
  <c r="AA27" i="20" s="1"/>
  <c r="AE27" i="20" s="1"/>
  <c r="V27" i="20"/>
  <c r="Z27" i="20" s="1"/>
  <c r="Y26" i="20"/>
  <c r="X26" i="20"/>
  <c r="W26" i="20"/>
  <c r="V26" i="20"/>
  <c r="Y25" i="20"/>
  <c r="X25" i="20"/>
  <c r="W25" i="20"/>
  <c r="V25" i="20"/>
  <c r="Y24" i="20"/>
  <c r="X24" i="20"/>
  <c r="W24" i="20"/>
  <c r="V24" i="20"/>
  <c r="Y23" i="20"/>
  <c r="X23" i="20"/>
  <c r="W23" i="20"/>
  <c r="V23" i="20"/>
  <c r="Y22" i="20"/>
  <c r="AC22" i="20" s="1"/>
  <c r="AG22" i="20" s="1"/>
  <c r="X22" i="20"/>
  <c r="AB22" i="20" s="1"/>
  <c r="AF22" i="20" s="1"/>
  <c r="W22" i="20"/>
  <c r="AA22" i="20" s="1"/>
  <c r="AE22" i="20" s="1"/>
  <c r="V22" i="20"/>
  <c r="Z22" i="20" s="1"/>
  <c r="Y21" i="20"/>
  <c r="X21" i="20"/>
  <c r="W21" i="20"/>
  <c r="V21" i="20"/>
  <c r="Y20" i="20"/>
  <c r="X20" i="20"/>
  <c r="W20" i="20"/>
  <c r="V20" i="20"/>
  <c r="Y19" i="20"/>
  <c r="X19" i="20"/>
  <c r="W19" i="20"/>
  <c r="V19" i="20"/>
  <c r="Y18" i="20"/>
  <c r="AC18" i="20" s="1"/>
  <c r="AG18" i="20" s="1"/>
  <c r="X18" i="20"/>
  <c r="AB18" i="20" s="1"/>
  <c r="AF18" i="20" s="1"/>
  <c r="W18" i="20"/>
  <c r="AA18" i="20" s="1"/>
  <c r="AE18" i="20" s="1"/>
  <c r="V18" i="20"/>
  <c r="Z18" i="20" s="1"/>
  <c r="Y17" i="20"/>
  <c r="X17" i="20"/>
  <c r="W17" i="20"/>
  <c r="V17" i="20"/>
  <c r="Y16" i="20"/>
  <c r="X16" i="20"/>
  <c r="W16" i="20"/>
  <c r="V16" i="20"/>
  <c r="Y15" i="20"/>
  <c r="X15" i="20"/>
  <c r="W15" i="20"/>
  <c r="V15" i="20"/>
  <c r="Y14" i="20"/>
  <c r="X14" i="20"/>
  <c r="W14" i="20"/>
  <c r="V14" i="20"/>
  <c r="Y13" i="20"/>
  <c r="X13" i="20"/>
  <c r="W13" i="20"/>
  <c r="V13" i="20"/>
  <c r="Y12" i="20"/>
  <c r="AC12" i="20" s="1"/>
  <c r="AG12" i="20" s="1"/>
  <c r="X12" i="20"/>
  <c r="AB12" i="20" s="1"/>
  <c r="AF12" i="20" s="1"/>
  <c r="AF67" i="20" s="1"/>
  <c r="W12" i="20"/>
  <c r="AA12" i="20" s="1"/>
  <c r="AE12" i="20" s="1"/>
  <c r="V12" i="20"/>
  <c r="Z12" i="20" s="1"/>
  <c r="Y21" i="19"/>
  <c r="X21" i="19"/>
  <c r="W21" i="19"/>
  <c r="V21" i="19"/>
  <c r="Y20" i="19"/>
  <c r="X20" i="19"/>
  <c r="W20" i="19"/>
  <c r="V20" i="19"/>
  <c r="Y19" i="19"/>
  <c r="X19" i="19"/>
  <c r="W19" i="19"/>
  <c r="V19" i="19"/>
  <c r="Y18" i="19"/>
  <c r="X18" i="19"/>
  <c r="W18" i="19"/>
  <c r="V18" i="19"/>
  <c r="Y17" i="19"/>
  <c r="X17" i="19"/>
  <c r="W17" i="19"/>
  <c r="V17" i="19"/>
  <c r="Y16" i="19"/>
  <c r="X16" i="19"/>
  <c r="W16" i="19"/>
  <c r="V16" i="19"/>
  <c r="Y15" i="19"/>
  <c r="X15" i="19"/>
  <c r="W15" i="19"/>
  <c r="V15" i="19"/>
  <c r="Y14" i="19"/>
  <c r="AC14" i="19" s="1"/>
  <c r="AG14" i="19" s="1"/>
  <c r="X14" i="19"/>
  <c r="AB14" i="19" s="1"/>
  <c r="AF14" i="19" s="1"/>
  <c r="W14" i="19"/>
  <c r="AA14" i="19" s="1"/>
  <c r="AE14" i="19" s="1"/>
  <c r="V14" i="19"/>
  <c r="Z14" i="19" s="1"/>
  <c r="Y33" i="19"/>
  <c r="X33" i="19"/>
  <c r="W33" i="19"/>
  <c r="V33" i="19"/>
  <c r="Y32" i="19"/>
  <c r="AC32" i="19" s="1"/>
  <c r="AG32" i="19" s="1"/>
  <c r="X32" i="19"/>
  <c r="AB32" i="19" s="1"/>
  <c r="AF32" i="19" s="1"/>
  <c r="W32" i="19"/>
  <c r="AA32" i="19" s="1"/>
  <c r="AE32" i="19" s="1"/>
  <c r="V32" i="19"/>
  <c r="Z32" i="19" s="1"/>
  <c r="Y31" i="19"/>
  <c r="X31" i="19"/>
  <c r="W31" i="19"/>
  <c r="V31" i="19"/>
  <c r="Y30" i="19"/>
  <c r="X30" i="19"/>
  <c r="W30" i="19"/>
  <c r="V30" i="19"/>
  <c r="Y29" i="19"/>
  <c r="X29" i="19"/>
  <c r="W29" i="19"/>
  <c r="V29" i="19"/>
  <c r="Y28" i="19"/>
  <c r="AC28" i="19" s="1"/>
  <c r="AG28" i="19" s="1"/>
  <c r="X28" i="19"/>
  <c r="AB28" i="19" s="1"/>
  <c r="AF28" i="19" s="1"/>
  <c r="W28" i="19"/>
  <c r="AA28" i="19" s="1"/>
  <c r="AE28" i="19" s="1"/>
  <c r="V28" i="19"/>
  <c r="Z28" i="19" s="1"/>
  <c r="Y27" i="19"/>
  <c r="X27" i="19"/>
  <c r="W27" i="19"/>
  <c r="V27" i="19"/>
  <c r="Y26" i="19"/>
  <c r="X26" i="19"/>
  <c r="W26" i="19"/>
  <c r="V26" i="19"/>
  <c r="Y25" i="19"/>
  <c r="AC25" i="19" s="1"/>
  <c r="AG25" i="19" s="1"/>
  <c r="X25" i="19"/>
  <c r="AB25" i="19" s="1"/>
  <c r="AF25" i="19" s="1"/>
  <c r="W25" i="19"/>
  <c r="AA25" i="19" s="1"/>
  <c r="AE25" i="19" s="1"/>
  <c r="V25" i="19"/>
  <c r="Z25" i="19" s="1"/>
  <c r="Y23" i="19"/>
  <c r="X23" i="19"/>
  <c r="W23" i="19"/>
  <c r="V23" i="19"/>
  <c r="Y22" i="19"/>
  <c r="AC22" i="19" s="1"/>
  <c r="AG22" i="19" s="1"/>
  <c r="X22" i="19"/>
  <c r="AB22" i="19" s="1"/>
  <c r="AF22" i="19" s="1"/>
  <c r="W22" i="19"/>
  <c r="AA22" i="19" s="1"/>
  <c r="AE22" i="19" s="1"/>
  <c r="V22" i="19"/>
  <c r="Z22" i="19" s="1"/>
  <c r="Y13" i="19"/>
  <c r="X13" i="19"/>
  <c r="W13" i="19"/>
  <c r="V13" i="19"/>
  <c r="Y12" i="19"/>
  <c r="AC12" i="19" s="1"/>
  <c r="AG12" i="19" s="1"/>
  <c r="AG34" i="19" s="1"/>
  <c r="X12" i="19"/>
  <c r="AB12" i="19" s="1"/>
  <c r="AF12" i="19" s="1"/>
  <c r="AF34" i="19" s="1"/>
  <c r="W12" i="19"/>
  <c r="AA12" i="19" s="1"/>
  <c r="AE12" i="19" s="1"/>
  <c r="V12" i="19"/>
  <c r="Z12" i="19" s="1"/>
  <c r="Y158" i="18"/>
  <c r="X158" i="18"/>
  <c r="W158" i="18"/>
  <c r="V158" i="18"/>
  <c r="Y157" i="18"/>
  <c r="AC157" i="18" s="1"/>
  <c r="AG157" i="18" s="1"/>
  <c r="X157" i="18"/>
  <c r="AB157" i="18" s="1"/>
  <c r="AF157" i="18" s="1"/>
  <c r="W157" i="18"/>
  <c r="AA157" i="18" s="1"/>
  <c r="AE157" i="18" s="1"/>
  <c r="V157" i="18"/>
  <c r="Z157" i="18" s="1"/>
  <c r="Y156" i="18"/>
  <c r="X156" i="18"/>
  <c r="W156" i="18"/>
  <c r="V156" i="18"/>
  <c r="Y155" i="18"/>
  <c r="AC155" i="18" s="1"/>
  <c r="AG155" i="18" s="1"/>
  <c r="X155" i="18"/>
  <c r="AB155" i="18" s="1"/>
  <c r="AF155" i="18" s="1"/>
  <c r="W155" i="18"/>
  <c r="AA155" i="18" s="1"/>
  <c r="AE155" i="18" s="1"/>
  <c r="V155" i="18"/>
  <c r="Z155" i="18" s="1"/>
  <c r="Y154" i="18"/>
  <c r="X154" i="18"/>
  <c r="W154" i="18"/>
  <c r="V154" i="18"/>
  <c r="Y153" i="18"/>
  <c r="X153" i="18"/>
  <c r="W153" i="18"/>
  <c r="V153" i="18"/>
  <c r="Y152" i="18"/>
  <c r="X152" i="18"/>
  <c r="W152" i="18"/>
  <c r="V152" i="18"/>
  <c r="Y151" i="18"/>
  <c r="AC151" i="18" s="1"/>
  <c r="AG151" i="18" s="1"/>
  <c r="X151" i="18"/>
  <c r="AB151" i="18" s="1"/>
  <c r="AF151" i="18" s="1"/>
  <c r="W151" i="18"/>
  <c r="AA151" i="18" s="1"/>
  <c r="AE151" i="18" s="1"/>
  <c r="V151" i="18"/>
  <c r="Z151" i="18" s="1"/>
  <c r="Y150" i="18"/>
  <c r="X150" i="18"/>
  <c r="W150" i="18"/>
  <c r="V150" i="18"/>
  <c r="Y149" i="18"/>
  <c r="AC149" i="18" s="1"/>
  <c r="AG149" i="18" s="1"/>
  <c r="X149" i="18"/>
  <c r="AB149" i="18" s="1"/>
  <c r="AF149" i="18" s="1"/>
  <c r="W149" i="18"/>
  <c r="AA149" i="18" s="1"/>
  <c r="AE149" i="18" s="1"/>
  <c r="V149" i="18"/>
  <c r="Z149" i="18" s="1"/>
  <c r="Y148" i="18"/>
  <c r="X148" i="18"/>
  <c r="W148" i="18"/>
  <c r="V148" i="18"/>
  <c r="Y147" i="18"/>
  <c r="X147" i="18"/>
  <c r="W147" i="18"/>
  <c r="V147" i="18"/>
  <c r="Y146" i="18"/>
  <c r="X146" i="18"/>
  <c r="W146" i="18"/>
  <c r="V146" i="18"/>
  <c r="Y145" i="18"/>
  <c r="X145" i="18"/>
  <c r="W145" i="18"/>
  <c r="V145" i="18"/>
  <c r="Y144" i="18"/>
  <c r="X144" i="18"/>
  <c r="W144" i="18"/>
  <c r="V144" i="18"/>
  <c r="Y143" i="18"/>
  <c r="X143" i="18"/>
  <c r="W143" i="18"/>
  <c r="V143" i="18"/>
  <c r="Y142" i="18"/>
  <c r="X142" i="18"/>
  <c r="W142" i="18"/>
  <c r="V142" i="18"/>
  <c r="Y141" i="18"/>
  <c r="X141" i="18"/>
  <c r="W141" i="18"/>
  <c r="V141" i="18"/>
  <c r="Y140" i="18"/>
  <c r="X140" i="18"/>
  <c r="W140" i="18"/>
  <c r="V140" i="18"/>
  <c r="Y139" i="18"/>
  <c r="AC139" i="18" s="1"/>
  <c r="AG139" i="18" s="1"/>
  <c r="X139" i="18"/>
  <c r="AB139" i="18" s="1"/>
  <c r="AF139" i="18" s="1"/>
  <c r="W139" i="18"/>
  <c r="AA139" i="18" s="1"/>
  <c r="AE139" i="18" s="1"/>
  <c r="V139" i="18"/>
  <c r="Z139" i="18" s="1"/>
  <c r="Y138" i="18"/>
  <c r="X138" i="18"/>
  <c r="W138" i="18"/>
  <c r="V138" i="18"/>
  <c r="Y137" i="18"/>
  <c r="X137" i="18"/>
  <c r="W137" i="18"/>
  <c r="V137" i="18"/>
  <c r="Y136" i="18"/>
  <c r="X136" i="18"/>
  <c r="W136" i="18"/>
  <c r="V136" i="18"/>
  <c r="Y135" i="18"/>
  <c r="X135" i="18"/>
  <c r="W135" i="18"/>
  <c r="V135" i="18"/>
  <c r="Y134" i="18"/>
  <c r="X134" i="18"/>
  <c r="W134" i="18"/>
  <c r="V134" i="18"/>
  <c r="Y133" i="18"/>
  <c r="X133" i="18"/>
  <c r="W133" i="18"/>
  <c r="V133" i="18"/>
  <c r="Y132" i="18"/>
  <c r="X132" i="18"/>
  <c r="W132" i="18"/>
  <c r="V132" i="18"/>
  <c r="Y131" i="18"/>
  <c r="X131" i="18"/>
  <c r="W131" i="18"/>
  <c r="V131" i="18"/>
  <c r="Y130" i="18"/>
  <c r="X130" i="18"/>
  <c r="W130" i="18"/>
  <c r="V130" i="18"/>
  <c r="Y129" i="18"/>
  <c r="AC129" i="18" s="1"/>
  <c r="AG129" i="18" s="1"/>
  <c r="X129" i="18"/>
  <c r="AB129" i="18" s="1"/>
  <c r="AF129" i="18" s="1"/>
  <c r="W129" i="18"/>
  <c r="AA129" i="18" s="1"/>
  <c r="AE129" i="18" s="1"/>
  <c r="V129" i="18"/>
  <c r="Z129" i="18" s="1"/>
  <c r="Y128" i="18"/>
  <c r="X128" i="18"/>
  <c r="W128" i="18"/>
  <c r="V128" i="18"/>
  <c r="Y127" i="18"/>
  <c r="X127" i="18"/>
  <c r="W127" i="18"/>
  <c r="V127" i="18"/>
  <c r="Y126" i="18"/>
  <c r="X126" i="18"/>
  <c r="W126" i="18"/>
  <c r="V126" i="18"/>
  <c r="Y125" i="18"/>
  <c r="X125" i="18"/>
  <c r="W125" i="18"/>
  <c r="V125" i="18"/>
  <c r="Y124" i="18"/>
  <c r="X124" i="18"/>
  <c r="W124" i="18"/>
  <c r="V124" i="18"/>
  <c r="Y123" i="18"/>
  <c r="X123" i="18"/>
  <c r="W123" i="18"/>
  <c r="V123" i="18"/>
  <c r="Y122" i="18"/>
  <c r="X122" i="18"/>
  <c r="W122" i="18"/>
  <c r="V122" i="18"/>
  <c r="Y121" i="18"/>
  <c r="AC121" i="18" s="1"/>
  <c r="AG121" i="18" s="1"/>
  <c r="X121" i="18"/>
  <c r="AB121" i="18" s="1"/>
  <c r="AF121" i="18" s="1"/>
  <c r="W121" i="18"/>
  <c r="AA121" i="18" s="1"/>
  <c r="AE121" i="18" s="1"/>
  <c r="V121" i="18"/>
  <c r="Z121" i="18" s="1"/>
  <c r="Y120" i="18"/>
  <c r="X120" i="18"/>
  <c r="W120" i="18"/>
  <c r="V120" i="18"/>
  <c r="Y119" i="18"/>
  <c r="X119" i="18"/>
  <c r="W119" i="18"/>
  <c r="V119" i="18"/>
  <c r="Y118" i="18"/>
  <c r="X118" i="18"/>
  <c r="W118" i="18"/>
  <c r="V118" i="18"/>
  <c r="Y117" i="18"/>
  <c r="X117" i="18"/>
  <c r="W117" i="18"/>
  <c r="V117" i="18"/>
  <c r="Y116" i="18"/>
  <c r="X116" i="18"/>
  <c r="W116" i="18"/>
  <c r="V116" i="18"/>
  <c r="Y115" i="18"/>
  <c r="X115" i="18"/>
  <c r="W115" i="18"/>
  <c r="V115" i="18"/>
  <c r="Y114" i="18"/>
  <c r="X114" i="18"/>
  <c r="W114" i="18"/>
  <c r="V114" i="18"/>
  <c r="Y113" i="18"/>
  <c r="X113" i="18"/>
  <c r="W113" i="18"/>
  <c r="V113" i="18"/>
  <c r="Y112" i="18"/>
  <c r="X112" i="18"/>
  <c r="W112" i="18"/>
  <c r="V112" i="18"/>
  <c r="Y111" i="18"/>
  <c r="X111" i="18"/>
  <c r="W111" i="18"/>
  <c r="V111" i="18"/>
  <c r="Y110" i="18"/>
  <c r="X110" i="18"/>
  <c r="W110" i="18"/>
  <c r="V110" i="18"/>
  <c r="Y109" i="18"/>
  <c r="AC109" i="18" s="1"/>
  <c r="AG109" i="18" s="1"/>
  <c r="X109" i="18"/>
  <c r="AB109" i="18" s="1"/>
  <c r="AF109" i="18" s="1"/>
  <c r="W109" i="18"/>
  <c r="AA109" i="18" s="1"/>
  <c r="AE109" i="18" s="1"/>
  <c r="V109" i="18"/>
  <c r="Z109" i="18" s="1"/>
  <c r="Y108" i="18"/>
  <c r="X108" i="18"/>
  <c r="W108" i="18"/>
  <c r="V108" i="18"/>
  <c r="Y107" i="18"/>
  <c r="X107" i="18"/>
  <c r="W107" i="18"/>
  <c r="V107" i="18"/>
  <c r="Y106" i="18"/>
  <c r="X106" i="18"/>
  <c r="W106" i="18"/>
  <c r="V106" i="18"/>
  <c r="Y105" i="18"/>
  <c r="X105" i="18"/>
  <c r="W105" i="18"/>
  <c r="V105" i="18"/>
  <c r="Y104" i="18"/>
  <c r="X104" i="18"/>
  <c r="W104" i="18"/>
  <c r="V104" i="18"/>
  <c r="Y103" i="18"/>
  <c r="X103" i="18"/>
  <c r="W103" i="18"/>
  <c r="V103" i="18"/>
  <c r="Y102" i="18"/>
  <c r="X102" i="18"/>
  <c r="W102" i="18"/>
  <c r="V102" i="18"/>
  <c r="Y101" i="18"/>
  <c r="AC101" i="18" s="1"/>
  <c r="AG101" i="18" s="1"/>
  <c r="X101" i="18"/>
  <c r="AB101" i="18" s="1"/>
  <c r="AF101" i="18" s="1"/>
  <c r="W101" i="18"/>
  <c r="AA101" i="18" s="1"/>
  <c r="AE101" i="18" s="1"/>
  <c r="V101" i="18"/>
  <c r="Z101" i="18" s="1"/>
  <c r="Y100" i="18"/>
  <c r="X100" i="18"/>
  <c r="W100" i="18"/>
  <c r="V100" i="18"/>
  <c r="Y99" i="18"/>
  <c r="X99" i="18"/>
  <c r="W99" i="18"/>
  <c r="V99" i="18"/>
  <c r="Y98" i="18"/>
  <c r="X98" i="18"/>
  <c r="W98" i="18"/>
  <c r="V98" i="18"/>
  <c r="Y97" i="18"/>
  <c r="AC97" i="18" s="1"/>
  <c r="AG97" i="18" s="1"/>
  <c r="X97" i="18"/>
  <c r="AB97" i="18" s="1"/>
  <c r="AF97" i="18" s="1"/>
  <c r="W97" i="18"/>
  <c r="AA97" i="18" s="1"/>
  <c r="AE97" i="18" s="1"/>
  <c r="V97" i="18"/>
  <c r="Z97" i="18" s="1"/>
  <c r="Y96" i="18"/>
  <c r="X96" i="18"/>
  <c r="W96" i="18"/>
  <c r="V96" i="18"/>
  <c r="Y95" i="18"/>
  <c r="X95" i="18"/>
  <c r="W95" i="18"/>
  <c r="V95" i="18"/>
  <c r="Y94" i="18"/>
  <c r="X94" i="18"/>
  <c r="W94" i="18"/>
  <c r="V94" i="18"/>
  <c r="Y93" i="18"/>
  <c r="AC93" i="18" s="1"/>
  <c r="AG93" i="18" s="1"/>
  <c r="X93" i="18"/>
  <c r="AB93" i="18" s="1"/>
  <c r="AF93" i="18" s="1"/>
  <c r="W93" i="18"/>
  <c r="AA93" i="18" s="1"/>
  <c r="AE93" i="18" s="1"/>
  <c r="V93" i="18"/>
  <c r="Z93" i="18" s="1"/>
  <c r="Y92" i="18"/>
  <c r="X92" i="18"/>
  <c r="W92" i="18"/>
  <c r="V92" i="18"/>
  <c r="Y91" i="18"/>
  <c r="X91" i="18"/>
  <c r="W91" i="18"/>
  <c r="V91" i="18"/>
  <c r="Y90" i="18"/>
  <c r="X90" i="18"/>
  <c r="W90" i="18"/>
  <c r="V90" i="18"/>
  <c r="Y89" i="18"/>
  <c r="AC89" i="18" s="1"/>
  <c r="AG89" i="18" s="1"/>
  <c r="X89" i="18"/>
  <c r="AB89" i="18" s="1"/>
  <c r="AF89" i="18" s="1"/>
  <c r="W89" i="18"/>
  <c r="AA89" i="18" s="1"/>
  <c r="AE89" i="18" s="1"/>
  <c r="V89" i="18"/>
  <c r="Z89" i="18" s="1"/>
  <c r="Y88" i="18"/>
  <c r="X88" i="18"/>
  <c r="W88" i="18"/>
  <c r="V88" i="18"/>
  <c r="Y87" i="18"/>
  <c r="X87" i="18"/>
  <c r="W87" i="18"/>
  <c r="V87" i="18"/>
  <c r="Y86" i="18"/>
  <c r="X86" i="18"/>
  <c r="W86" i="18"/>
  <c r="V86" i="18"/>
  <c r="Y85" i="18"/>
  <c r="AC85" i="18" s="1"/>
  <c r="AG85" i="18" s="1"/>
  <c r="X85" i="18"/>
  <c r="AB85" i="18" s="1"/>
  <c r="AF85" i="18" s="1"/>
  <c r="W85" i="18"/>
  <c r="AA85" i="18" s="1"/>
  <c r="AE85" i="18" s="1"/>
  <c r="V85" i="18"/>
  <c r="Z85" i="18" s="1"/>
  <c r="Y84" i="18"/>
  <c r="X84" i="18"/>
  <c r="W84" i="18"/>
  <c r="V84" i="18"/>
  <c r="Y83" i="18"/>
  <c r="X83" i="18"/>
  <c r="W83" i="18"/>
  <c r="V83" i="18"/>
  <c r="Y82" i="18"/>
  <c r="X82" i="18"/>
  <c r="W82" i="18"/>
  <c r="V82" i="18"/>
  <c r="Y81" i="18"/>
  <c r="X81" i="18"/>
  <c r="W81" i="18"/>
  <c r="V81" i="18"/>
  <c r="Y80" i="18"/>
  <c r="X80" i="18"/>
  <c r="W80" i="18"/>
  <c r="V80" i="18"/>
  <c r="Y79" i="18"/>
  <c r="AC79" i="18" s="1"/>
  <c r="AG79" i="18" s="1"/>
  <c r="X79" i="18"/>
  <c r="AB79" i="18" s="1"/>
  <c r="AF79" i="18" s="1"/>
  <c r="W79" i="18"/>
  <c r="AA79" i="18" s="1"/>
  <c r="AE79" i="18" s="1"/>
  <c r="V79" i="18"/>
  <c r="Z79" i="18" s="1"/>
  <c r="Y78" i="18"/>
  <c r="X78" i="18"/>
  <c r="W78" i="18"/>
  <c r="V78" i="18"/>
  <c r="Y77" i="18"/>
  <c r="X77" i="18"/>
  <c r="W77" i="18"/>
  <c r="V77" i="18"/>
  <c r="Y76" i="18"/>
  <c r="X76" i="18"/>
  <c r="W76" i="18"/>
  <c r="V76" i="18"/>
  <c r="Y75" i="18"/>
  <c r="X75" i="18"/>
  <c r="W75" i="18"/>
  <c r="V75" i="18"/>
  <c r="Y74" i="18"/>
  <c r="X74" i="18"/>
  <c r="W74" i="18"/>
  <c r="V74" i="18"/>
  <c r="Y73" i="18"/>
  <c r="X73" i="18"/>
  <c r="W73" i="18"/>
  <c r="V73" i="18"/>
  <c r="Y72" i="18"/>
  <c r="X72" i="18"/>
  <c r="W72" i="18"/>
  <c r="V72" i="18"/>
  <c r="Y71" i="18"/>
  <c r="AC71" i="18" s="1"/>
  <c r="AG71" i="18" s="1"/>
  <c r="X71" i="18"/>
  <c r="AB71" i="18" s="1"/>
  <c r="AF71" i="18" s="1"/>
  <c r="W71" i="18"/>
  <c r="AA71" i="18" s="1"/>
  <c r="AE71" i="18" s="1"/>
  <c r="V71" i="18"/>
  <c r="Z71" i="18" s="1"/>
  <c r="Y70" i="18"/>
  <c r="X70" i="18"/>
  <c r="W70" i="18"/>
  <c r="V70" i="18"/>
  <c r="Y69" i="18"/>
  <c r="X69" i="18"/>
  <c r="W69" i="18"/>
  <c r="V69" i="18"/>
  <c r="Y68" i="18"/>
  <c r="X68" i="18"/>
  <c r="W68" i="18"/>
  <c r="V68" i="18"/>
  <c r="Y67" i="18"/>
  <c r="X67" i="18"/>
  <c r="W67" i="18"/>
  <c r="V67" i="18"/>
  <c r="Y66" i="18"/>
  <c r="X66" i="18"/>
  <c r="W66" i="18"/>
  <c r="V66" i="18"/>
  <c r="Y65" i="18"/>
  <c r="AC65" i="18" s="1"/>
  <c r="AG65" i="18" s="1"/>
  <c r="X65" i="18"/>
  <c r="AB65" i="18" s="1"/>
  <c r="AF65" i="18" s="1"/>
  <c r="W65" i="18"/>
  <c r="AA65" i="18" s="1"/>
  <c r="AE65" i="18" s="1"/>
  <c r="V65" i="18"/>
  <c r="Z65" i="18" s="1"/>
  <c r="Y64" i="18"/>
  <c r="X64" i="18"/>
  <c r="W64" i="18"/>
  <c r="V64" i="18"/>
  <c r="Y63" i="18"/>
  <c r="X63" i="18"/>
  <c r="W63" i="18"/>
  <c r="V63" i="18"/>
  <c r="Y62" i="18"/>
  <c r="X62" i="18"/>
  <c r="W62" i="18"/>
  <c r="V62" i="18"/>
  <c r="Y61" i="18"/>
  <c r="X61" i="18"/>
  <c r="W61" i="18"/>
  <c r="V61" i="18"/>
  <c r="Y60" i="18"/>
  <c r="X60" i="18"/>
  <c r="W60" i="18"/>
  <c r="V60" i="18"/>
  <c r="Y59" i="18"/>
  <c r="X59" i="18"/>
  <c r="W59" i="18"/>
  <c r="V59" i="18"/>
  <c r="Y58" i="18"/>
  <c r="X58" i="18"/>
  <c r="W58" i="18"/>
  <c r="V58" i="18"/>
  <c r="Y57" i="18"/>
  <c r="AC57" i="18" s="1"/>
  <c r="AG57" i="18" s="1"/>
  <c r="X57" i="18"/>
  <c r="AB57" i="18" s="1"/>
  <c r="AF57" i="18" s="1"/>
  <c r="W57" i="18"/>
  <c r="AA57" i="18" s="1"/>
  <c r="AE57" i="18" s="1"/>
  <c r="V57" i="18"/>
  <c r="Z57" i="18" s="1"/>
  <c r="Y56" i="18"/>
  <c r="X56" i="18"/>
  <c r="W56" i="18"/>
  <c r="V56" i="18"/>
  <c r="Y55" i="18"/>
  <c r="X55" i="18"/>
  <c r="W55" i="18"/>
  <c r="V55" i="18"/>
  <c r="Y54" i="18"/>
  <c r="X54" i="18"/>
  <c r="W54" i="18"/>
  <c r="V54" i="18"/>
  <c r="Y53" i="18"/>
  <c r="X53" i="18"/>
  <c r="W53" i="18"/>
  <c r="V53" i="18"/>
  <c r="Y52" i="18"/>
  <c r="X52" i="18"/>
  <c r="W52" i="18"/>
  <c r="V52" i="18"/>
  <c r="Y51" i="18"/>
  <c r="X51" i="18"/>
  <c r="W51" i="18"/>
  <c r="V51" i="18"/>
  <c r="Y50" i="18"/>
  <c r="X50" i="18"/>
  <c r="W50" i="18"/>
  <c r="V50" i="18"/>
  <c r="Y49" i="18"/>
  <c r="AC49" i="18" s="1"/>
  <c r="AG49" i="18" s="1"/>
  <c r="X49" i="18"/>
  <c r="AB49" i="18" s="1"/>
  <c r="AF49" i="18" s="1"/>
  <c r="W49" i="18"/>
  <c r="AA49" i="18" s="1"/>
  <c r="AE49" i="18" s="1"/>
  <c r="V49" i="18"/>
  <c r="Z49" i="18" s="1"/>
  <c r="Y48" i="18"/>
  <c r="X48" i="18"/>
  <c r="W48" i="18"/>
  <c r="V48" i="18"/>
  <c r="Y47" i="18"/>
  <c r="X47" i="18"/>
  <c r="W47" i="18"/>
  <c r="V47" i="18"/>
  <c r="Y46" i="18"/>
  <c r="X46" i="18"/>
  <c r="W46" i="18"/>
  <c r="V46" i="18"/>
  <c r="Y45" i="18"/>
  <c r="X45" i="18"/>
  <c r="W45" i="18"/>
  <c r="V45" i="18"/>
  <c r="Y44" i="18"/>
  <c r="X44" i="18"/>
  <c r="W44" i="18"/>
  <c r="V44" i="18"/>
  <c r="Y43" i="18"/>
  <c r="AC43" i="18" s="1"/>
  <c r="AG43" i="18" s="1"/>
  <c r="X43" i="18"/>
  <c r="AB43" i="18" s="1"/>
  <c r="AF43" i="18" s="1"/>
  <c r="W43" i="18"/>
  <c r="AA43" i="18" s="1"/>
  <c r="AE43" i="18" s="1"/>
  <c r="V43" i="18"/>
  <c r="Y42" i="18"/>
  <c r="X42" i="18"/>
  <c r="W42" i="18"/>
  <c r="V42" i="18"/>
  <c r="Y41" i="18"/>
  <c r="X41" i="18"/>
  <c r="W41" i="18"/>
  <c r="V41" i="18"/>
  <c r="Y40" i="18"/>
  <c r="X40" i="18"/>
  <c r="W40" i="18"/>
  <c r="V40" i="18"/>
  <c r="Y39" i="18"/>
  <c r="X39" i="18"/>
  <c r="W39" i="18"/>
  <c r="V39" i="18"/>
  <c r="Y38" i="18"/>
  <c r="X38" i="18"/>
  <c r="W38" i="18"/>
  <c r="V38" i="18"/>
  <c r="Y37" i="18"/>
  <c r="X37" i="18"/>
  <c r="W37" i="18"/>
  <c r="V37" i="18"/>
  <c r="Y36" i="18"/>
  <c r="X36" i="18"/>
  <c r="W36" i="18"/>
  <c r="V36" i="18"/>
  <c r="Y35" i="18"/>
  <c r="AC35" i="18" s="1"/>
  <c r="AG35" i="18" s="1"/>
  <c r="X35" i="18"/>
  <c r="AB35" i="18" s="1"/>
  <c r="AF35" i="18" s="1"/>
  <c r="W35" i="18"/>
  <c r="AA35" i="18" s="1"/>
  <c r="AE35" i="18" s="1"/>
  <c r="V35" i="18"/>
  <c r="Z35" i="18" s="1"/>
  <c r="Y34" i="18"/>
  <c r="X34" i="18"/>
  <c r="W34" i="18"/>
  <c r="V34" i="18"/>
  <c r="Y33" i="18"/>
  <c r="X33" i="18"/>
  <c r="W33" i="18"/>
  <c r="V33" i="18"/>
  <c r="Y32" i="18"/>
  <c r="X32" i="18"/>
  <c r="W32" i="18"/>
  <c r="V32" i="18"/>
  <c r="Y31" i="18"/>
  <c r="X31" i="18"/>
  <c r="W31" i="18"/>
  <c r="V31" i="18"/>
  <c r="Y30" i="18"/>
  <c r="X30" i="18"/>
  <c r="W30" i="18"/>
  <c r="V30" i="18"/>
  <c r="Y29" i="18"/>
  <c r="X29" i="18"/>
  <c r="W29" i="18"/>
  <c r="V29" i="18"/>
  <c r="Y28" i="18"/>
  <c r="AC28" i="18" s="1"/>
  <c r="AG28" i="18" s="1"/>
  <c r="X28" i="18"/>
  <c r="AB28" i="18" s="1"/>
  <c r="AF28" i="18" s="1"/>
  <c r="W28" i="18"/>
  <c r="AA28" i="18" s="1"/>
  <c r="AE28" i="18" s="1"/>
  <c r="V28" i="18"/>
  <c r="Z28" i="18" s="1"/>
  <c r="Y27" i="18"/>
  <c r="X27" i="18"/>
  <c r="W27" i="18"/>
  <c r="V27" i="18"/>
  <c r="Y26" i="18"/>
  <c r="X26" i="18"/>
  <c r="W26" i="18"/>
  <c r="V26" i="18"/>
  <c r="Y25" i="18"/>
  <c r="X25" i="18"/>
  <c r="W25" i="18"/>
  <c r="V25" i="18"/>
  <c r="Y24" i="18"/>
  <c r="X24" i="18"/>
  <c r="W24" i="18"/>
  <c r="V24" i="18"/>
  <c r="Y23" i="18"/>
  <c r="X23" i="18"/>
  <c r="W23" i="18"/>
  <c r="V23" i="18"/>
  <c r="Y22" i="18"/>
  <c r="X22" i="18"/>
  <c r="W22" i="18"/>
  <c r="V22" i="18"/>
  <c r="Y21" i="18"/>
  <c r="X21" i="18"/>
  <c r="W21" i="18"/>
  <c r="V21" i="18"/>
  <c r="Y20" i="18"/>
  <c r="X20" i="18"/>
  <c r="W20" i="18"/>
  <c r="V20" i="18"/>
  <c r="Y19" i="18"/>
  <c r="X19" i="18"/>
  <c r="W19" i="18"/>
  <c r="V19" i="18"/>
  <c r="Y18" i="18"/>
  <c r="AC18" i="18" s="1"/>
  <c r="AG18" i="18" s="1"/>
  <c r="X18" i="18"/>
  <c r="AB18" i="18" s="1"/>
  <c r="AF18" i="18" s="1"/>
  <c r="W18" i="18"/>
  <c r="AA18" i="18" s="1"/>
  <c r="AE18" i="18" s="1"/>
  <c r="V18" i="18"/>
  <c r="Z18" i="18" s="1"/>
  <c r="Y17" i="18"/>
  <c r="X17" i="18"/>
  <c r="W17" i="18"/>
  <c r="V17" i="18"/>
  <c r="Y16" i="18"/>
  <c r="X16" i="18"/>
  <c r="W16" i="18"/>
  <c r="V16" i="18"/>
  <c r="Y15" i="18"/>
  <c r="X15" i="18"/>
  <c r="W15" i="18"/>
  <c r="V15" i="18"/>
  <c r="Y14" i="18"/>
  <c r="X14" i="18"/>
  <c r="W14" i="18"/>
  <c r="V14" i="18"/>
  <c r="Y13" i="18"/>
  <c r="X13" i="18"/>
  <c r="W13" i="18"/>
  <c r="V13" i="18"/>
  <c r="Y12" i="18"/>
  <c r="AC12" i="18" s="1"/>
  <c r="AG12" i="18" s="1"/>
  <c r="AG159" i="18" s="1"/>
  <c r="X12" i="18"/>
  <c r="AB12" i="18" s="1"/>
  <c r="AF12" i="18" s="1"/>
  <c r="AF159" i="18" s="1"/>
  <c r="W12" i="18"/>
  <c r="AA12" i="18" s="1"/>
  <c r="AE12" i="18" s="1"/>
  <c r="V12" i="18"/>
  <c r="Z12" i="18" s="1"/>
  <c r="AA53" i="20" l="1"/>
  <c r="AE53" i="20" s="1"/>
  <c r="AC53" i="20"/>
  <c r="AG53" i="20" s="1"/>
  <c r="Z58" i="20"/>
  <c r="AH58" i="20" s="1"/>
  <c r="AI58" i="20" s="1"/>
  <c r="AJ58" i="20" s="1"/>
  <c r="AA63" i="20"/>
  <c r="AE63" i="20" s="1"/>
  <c r="AC63" i="20"/>
  <c r="AG63" i="20" s="1"/>
  <c r="AH12" i="20"/>
  <c r="AI12" i="20" s="1"/>
  <c r="AJ12" i="20" s="1"/>
  <c r="AD12" i="20"/>
  <c r="AH18" i="20"/>
  <c r="AI18" i="20" s="1"/>
  <c r="AJ18" i="20" s="1"/>
  <c r="AD18" i="20"/>
  <c r="AH22" i="20"/>
  <c r="AI22" i="20" s="1"/>
  <c r="AJ22" i="20" s="1"/>
  <c r="AD22" i="20"/>
  <c r="AH27" i="20"/>
  <c r="AI27" i="20" s="1"/>
  <c r="AJ27" i="20" s="1"/>
  <c r="AD27" i="20"/>
  <c r="AH34" i="20"/>
  <c r="AI34" i="20" s="1"/>
  <c r="AJ34" i="20" s="1"/>
  <c r="AD34" i="20"/>
  <c r="AH42" i="20"/>
  <c r="AI42" i="20" s="1"/>
  <c r="AJ42" i="20" s="1"/>
  <c r="AD42" i="20"/>
  <c r="AH50" i="20"/>
  <c r="AI50" i="20" s="1"/>
  <c r="AJ50" i="20" s="1"/>
  <c r="AD50" i="20"/>
  <c r="AH53" i="20"/>
  <c r="AI53" i="20" s="1"/>
  <c r="AJ53" i="20" s="1"/>
  <c r="AD53" i="20"/>
  <c r="AH59" i="20"/>
  <c r="AI59" i="20" s="1"/>
  <c r="AJ59" i="20" s="1"/>
  <c r="AD59" i="20"/>
  <c r="AH63" i="20"/>
  <c r="AI63" i="20" s="1"/>
  <c r="AJ63" i="20" s="1"/>
  <c r="AD63" i="20"/>
  <c r="AH56" i="20"/>
  <c r="AI56" i="20" s="1"/>
  <c r="AJ56" i="20" s="1"/>
  <c r="AD56" i="20"/>
  <c r="AH14" i="19"/>
  <c r="AI14" i="19" s="1"/>
  <c r="AJ14" i="19" s="1"/>
  <c r="AD14" i="19"/>
  <c r="AH12" i="19"/>
  <c r="AI12" i="19" s="1"/>
  <c r="AJ12" i="19" s="1"/>
  <c r="AD12" i="19"/>
  <c r="AH22" i="19"/>
  <c r="AI22" i="19" s="1"/>
  <c r="AJ22" i="19" s="1"/>
  <c r="AD22" i="19"/>
  <c r="AH25" i="19"/>
  <c r="AI25" i="19" s="1"/>
  <c r="AJ25" i="19" s="1"/>
  <c r="AD25" i="19"/>
  <c r="AH28" i="19"/>
  <c r="AI28" i="19" s="1"/>
  <c r="AJ28" i="19" s="1"/>
  <c r="AD28" i="19"/>
  <c r="AH32" i="19"/>
  <c r="AI32" i="19" s="1"/>
  <c r="AJ32" i="19" s="1"/>
  <c r="AD32" i="19"/>
  <c r="AH157" i="18"/>
  <c r="AI157" i="18" s="1"/>
  <c r="AJ157" i="18" s="1"/>
  <c r="AD157" i="18"/>
  <c r="AH155" i="18"/>
  <c r="AI155" i="18" s="1"/>
  <c r="AJ155" i="18" s="1"/>
  <c r="AD155" i="18"/>
  <c r="AH151" i="18"/>
  <c r="AI151" i="18" s="1"/>
  <c r="AJ151" i="18" s="1"/>
  <c r="AD151" i="18"/>
  <c r="Z43" i="18"/>
  <c r="AH43" i="18" s="1"/>
  <c r="AI43" i="18" s="1"/>
  <c r="AJ43" i="18" s="1"/>
  <c r="AH12" i="18"/>
  <c r="AI12" i="18" s="1"/>
  <c r="AJ12" i="18" s="1"/>
  <c r="AD12" i="18"/>
  <c r="AH18" i="18"/>
  <c r="AI18" i="18" s="1"/>
  <c r="AJ18" i="18" s="1"/>
  <c r="AD18" i="18"/>
  <c r="AH28" i="18"/>
  <c r="AI28" i="18" s="1"/>
  <c r="AJ28" i="18" s="1"/>
  <c r="AD28" i="18"/>
  <c r="AH35" i="18"/>
  <c r="AI35" i="18" s="1"/>
  <c r="AJ35" i="18" s="1"/>
  <c r="AD35" i="18"/>
  <c r="AH49" i="18"/>
  <c r="AI49" i="18" s="1"/>
  <c r="AJ49" i="18" s="1"/>
  <c r="AD49" i="18"/>
  <c r="AH57" i="18"/>
  <c r="AI57" i="18" s="1"/>
  <c r="AJ57" i="18" s="1"/>
  <c r="AD57" i="18"/>
  <c r="AH65" i="18"/>
  <c r="AI65" i="18" s="1"/>
  <c r="AJ65" i="18" s="1"/>
  <c r="AD65" i="18"/>
  <c r="AH71" i="18"/>
  <c r="AI71" i="18" s="1"/>
  <c r="AJ71" i="18" s="1"/>
  <c r="AD71" i="18"/>
  <c r="AH79" i="18"/>
  <c r="AI79" i="18" s="1"/>
  <c r="AJ79" i="18" s="1"/>
  <c r="AD79" i="18"/>
  <c r="AH85" i="18"/>
  <c r="AI85" i="18" s="1"/>
  <c r="AJ85" i="18" s="1"/>
  <c r="AD85" i="18"/>
  <c r="AH89" i="18"/>
  <c r="AI89" i="18" s="1"/>
  <c r="AJ89" i="18" s="1"/>
  <c r="AD89" i="18"/>
  <c r="AH93" i="18"/>
  <c r="AI93" i="18" s="1"/>
  <c r="AJ93" i="18" s="1"/>
  <c r="AD93" i="18"/>
  <c r="AH97" i="18"/>
  <c r="AI97" i="18" s="1"/>
  <c r="AJ97" i="18" s="1"/>
  <c r="AD97" i="18"/>
  <c r="AH101" i="18"/>
  <c r="AI101" i="18" s="1"/>
  <c r="AJ101" i="18" s="1"/>
  <c r="AD101" i="18"/>
  <c r="AH109" i="18"/>
  <c r="AI109" i="18" s="1"/>
  <c r="AJ109" i="18" s="1"/>
  <c r="AD109" i="18"/>
  <c r="AH121" i="18"/>
  <c r="AI121" i="18" s="1"/>
  <c r="AJ121" i="18" s="1"/>
  <c r="AD121" i="18"/>
  <c r="AH129" i="18"/>
  <c r="AI129" i="18" s="1"/>
  <c r="AJ129" i="18" s="1"/>
  <c r="AD129" i="18"/>
  <c r="AH139" i="18"/>
  <c r="AI139" i="18" s="1"/>
  <c r="AJ139" i="18" s="1"/>
  <c r="AD139" i="18"/>
  <c r="AH149" i="18"/>
  <c r="AI149" i="18" s="1"/>
  <c r="AJ149" i="18" s="1"/>
  <c r="AD149" i="18"/>
  <c r="AG67" i="20" l="1"/>
  <c r="AD58" i="20"/>
  <c r="AD43" i="18"/>
  <c r="V20" i="16" l="1"/>
  <c r="Y24" i="16"/>
  <c r="X24" i="16"/>
  <c r="W24" i="16"/>
  <c r="V24" i="16"/>
  <c r="Y23" i="16"/>
  <c r="X23" i="16"/>
  <c r="W23" i="16"/>
  <c r="V23" i="16"/>
  <c r="Y22" i="16"/>
  <c r="X22" i="16"/>
  <c r="W22" i="16"/>
  <c r="V22" i="16"/>
  <c r="Y21" i="16"/>
  <c r="AC21" i="16" s="1"/>
  <c r="AG21" i="16" s="1"/>
  <c r="X21" i="16"/>
  <c r="AB21" i="16" s="1"/>
  <c r="AF21" i="16" s="1"/>
  <c r="W21" i="16"/>
  <c r="AA21" i="16" s="1"/>
  <c r="AE21" i="16" s="1"/>
  <c r="V21" i="16"/>
  <c r="Z21" i="16" s="1"/>
  <c r="Y19" i="16"/>
  <c r="X19" i="16"/>
  <c r="W19" i="16"/>
  <c r="V19" i="16"/>
  <c r="Y18" i="16"/>
  <c r="X18" i="16"/>
  <c r="W18" i="16"/>
  <c r="V18" i="16"/>
  <c r="Y17" i="16"/>
  <c r="AC17" i="16" s="1"/>
  <c r="AG17" i="16" s="1"/>
  <c r="X17" i="16"/>
  <c r="AB17" i="16" s="1"/>
  <c r="AF17" i="16" s="1"/>
  <c r="W17" i="16"/>
  <c r="AA17" i="16" s="1"/>
  <c r="AE17" i="16" s="1"/>
  <c r="V17" i="16"/>
  <c r="Z17" i="16" s="1"/>
  <c r="Y16" i="16"/>
  <c r="X16" i="16"/>
  <c r="W16" i="16"/>
  <c r="V16" i="16"/>
  <c r="Y15" i="16"/>
  <c r="AC15" i="16" s="1"/>
  <c r="AG15" i="16" s="1"/>
  <c r="X15" i="16"/>
  <c r="AB15" i="16" s="1"/>
  <c r="AF15" i="16" s="1"/>
  <c r="W15" i="16"/>
  <c r="AA15" i="16" s="1"/>
  <c r="AE15" i="16" s="1"/>
  <c r="V15" i="16"/>
  <c r="Z15" i="16" s="1"/>
  <c r="Y14" i="16"/>
  <c r="X14" i="16"/>
  <c r="W14" i="16"/>
  <c r="V14" i="16"/>
  <c r="Y13" i="16"/>
  <c r="X13" i="16"/>
  <c r="W13" i="16"/>
  <c r="V13" i="16"/>
  <c r="Y12" i="16"/>
  <c r="AC12" i="16" s="1"/>
  <c r="AG12" i="16" s="1"/>
  <c r="AG25" i="16" s="1"/>
  <c r="X12" i="16"/>
  <c r="AB12" i="16" s="1"/>
  <c r="AF12" i="16" s="1"/>
  <c r="AF25" i="16" s="1"/>
  <c r="W12" i="16"/>
  <c r="AA12" i="16" s="1"/>
  <c r="AE12" i="16" s="1"/>
  <c r="V12" i="16"/>
  <c r="Z12" i="16" s="1"/>
  <c r="AH12" i="16" l="1"/>
  <c r="AI12" i="16" s="1"/>
  <c r="AJ12" i="16" s="1"/>
  <c r="AD12" i="16"/>
  <c r="AH15" i="16"/>
  <c r="AI15" i="16" s="1"/>
  <c r="AJ15" i="16" s="1"/>
  <c r="AD15" i="16"/>
  <c r="AH17" i="16"/>
  <c r="AI17" i="16" s="1"/>
  <c r="AJ17" i="16" s="1"/>
  <c r="AD17" i="16"/>
  <c r="AH21" i="16"/>
  <c r="AI21" i="16" s="1"/>
  <c r="AJ21" i="16" s="1"/>
  <c r="AD21" i="16"/>
  <c r="W19" i="15" l="1"/>
  <c r="V19" i="15"/>
  <c r="Y39" i="15"/>
  <c r="X39" i="15"/>
  <c r="W39" i="15"/>
  <c r="V39" i="15"/>
  <c r="Y38" i="15"/>
  <c r="X38" i="15"/>
  <c r="W38" i="15"/>
  <c r="V38" i="15"/>
  <c r="Y37" i="15"/>
  <c r="AC37" i="15" s="1"/>
  <c r="AG37" i="15" s="1"/>
  <c r="X37" i="15"/>
  <c r="AB37" i="15" s="1"/>
  <c r="AF37" i="15" s="1"/>
  <c r="W37" i="15"/>
  <c r="AA37" i="15" s="1"/>
  <c r="AE37" i="15" s="1"/>
  <c r="V37" i="15"/>
  <c r="Z37" i="15" s="1"/>
  <c r="AD37" i="15" s="1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AC31" i="15" s="1"/>
  <c r="AG31" i="15" s="1"/>
  <c r="X31" i="15"/>
  <c r="AB31" i="15" s="1"/>
  <c r="AF31" i="15" s="1"/>
  <c r="W31" i="15"/>
  <c r="AA31" i="15" s="1"/>
  <c r="AE31" i="15" s="1"/>
  <c r="V31" i="15"/>
  <c r="Z31" i="15" s="1"/>
  <c r="Y19" i="15"/>
  <c r="X19" i="15"/>
  <c r="Y30" i="15"/>
  <c r="X30" i="15"/>
  <c r="W30" i="15"/>
  <c r="V30" i="15"/>
  <c r="Y29" i="15"/>
  <c r="X29" i="15"/>
  <c r="W29" i="15"/>
  <c r="V29" i="15"/>
  <c r="Y28" i="15"/>
  <c r="X28" i="15"/>
  <c r="W28" i="15"/>
  <c r="V28" i="15"/>
  <c r="Y27" i="15"/>
  <c r="AC27" i="15" s="1"/>
  <c r="AG27" i="15" s="1"/>
  <c r="X27" i="15"/>
  <c r="AB27" i="15" s="1"/>
  <c r="AF27" i="15" s="1"/>
  <c r="W27" i="15"/>
  <c r="AA27" i="15" s="1"/>
  <c r="AE27" i="15" s="1"/>
  <c r="V27" i="15"/>
  <c r="Z27" i="15" s="1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AC23" i="15" s="1"/>
  <c r="AG23" i="15" s="1"/>
  <c r="X23" i="15"/>
  <c r="AB23" i="15" s="1"/>
  <c r="AF23" i="15" s="1"/>
  <c r="W23" i="15"/>
  <c r="AA23" i="15" s="1"/>
  <c r="AE23" i="15" s="1"/>
  <c r="V23" i="15"/>
  <c r="Z23" i="15" s="1"/>
  <c r="Y22" i="15"/>
  <c r="X22" i="15"/>
  <c r="W22" i="15"/>
  <c r="V22" i="15"/>
  <c r="Y21" i="15"/>
  <c r="X21" i="15"/>
  <c r="W21" i="15"/>
  <c r="V21" i="15"/>
  <c r="Y20" i="15"/>
  <c r="AC20" i="15" s="1"/>
  <c r="AG20" i="15" s="1"/>
  <c r="X20" i="15"/>
  <c r="AB20" i="15" s="1"/>
  <c r="AF20" i="15" s="1"/>
  <c r="W20" i="15"/>
  <c r="AA20" i="15" s="1"/>
  <c r="AE20" i="15" s="1"/>
  <c r="V20" i="15"/>
  <c r="Z20" i="15" s="1"/>
  <c r="Y18" i="15"/>
  <c r="X18" i="15"/>
  <c r="W18" i="15"/>
  <c r="V18" i="15"/>
  <c r="Y17" i="15"/>
  <c r="AC17" i="15" s="1"/>
  <c r="AG17" i="15" s="1"/>
  <c r="X17" i="15"/>
  <c r="W17" i="15"/>
  <c r="AA17" i="15" s="1"/>
  <c r="AE17" i="15" s="1"/>
  <c r="V17" i="15"/>
  <c r="Z17" i="15" s="1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X12" i="15"/>
  <c r="W12" i="15"/>
  <c r="AA12" i="15" s="1"/>
  <c r="AE12" i="15" s="1"/>
  <c r="V12" i="15"/>
  <c r="Z12" i="15" s="1"/>
  <c r="Y145" i="13"/>
  <c r="X145" i="13"/>
  <c r="W145" i="13"/>
  <c r="V145" i="13"/>
  <c r="Y144" i="13"/>
  <c r="X144" i="13"/>
  <c r="W144" i="13"/>
  <c r="V144" i="13"/>
  <c r="Y143" i="13"/>
  <c r="X143" i="13"/>
  <c r="W143" i="13"/>
  <c r="V143" i="13"/>
  <c r="Y142" i="13"/>
  <c r="X142" i="13"/>
  <c r="W142" i="13"/>
  <c r="V142" i="13"/>
  <c r="Y141" i="13"/>
  <c r="X141" i="13"/>
  <c r="W141" i="13"/>
  <c r="V141" i="13"/>
  <c r="Y140" i="13"/>
  <c r="X140" i="13"/>
  <c r="W140" i="13"/>
  <c r="V140" i="13"/>
  <c r="Y139" i="13"/>
  <c r="X139" i="13"/>
  <c r="W139" i="13"/>
  <c r="V139" i="13"/>
  <c r="Y138" i="13"/>
  <c r="X138" i="13"/>
  <c r="W138" i="13"/>
  <c r="V138" i="13"/>
  <c r="Y137" i="13"/>
  <c r="X137" i="13"/>
  <c r="W137" i="13"/>
  <c r="V137" i="13"/>
  <c r="Y136" i="13"/>
  <c r="X136" i="13"/>
  <c r="W136" i="13"/>
  <c r="V136" i="13"/>
  <c r="Y135" i="13"/>
  <c r="X135" i="13"/>
  <c r="W135" i="13"/>
  <c r="V135" i="13"/>
  <c r="Y134" i="13"/>
  <c r="AC134" i="13" s="1"/>
  <c r="AG134" i="13" s="1"/>
  <c r="X134" i="13"/>
  <c r="AB134" i="13" s="1"/>
  <c r="AF134" i="13" s="1"/>
  <c r="W134" i="13"/>
  <c r="AA134" i="13" s="1"/>
  <c r="AE134" i="13" s="1"/>
  <c r="V134" i="13"/>
  <c r="Z134" i="13" s="1"/>
  <c r="Y133" i="13"/>
  <c r="X133" i="13"/>
  <c r="W133" i="13"/>
  <c r="V133" i="13"/>
  <c r="Y132" i="13"/>
  <c r="X132" i="13"/>
  <c r="W132" i="13"/>
  <c r="V132" i="13"/>
  <c r="Y131" i="13"/>
  <c r="X131" i="13"/>
  <c r="W131" i="13"/>
  <c r="V131" i="13"/>
  <c r="Y130" i="13"/>
  <c r="X130" i="13"/>
  <c r="W130" i="13"/>
  <c r="V130" i="13"/>
  <c r="Y129" i="13"/>
  <c r="AC129" i="13" s="1"/>
  <c r="AG129" i="13" s="1"/>
  <c r="X129" i="13"/>
  <c r="AB129" i="13" s="1"/>
  <c r="AF129" i="13" s="1"/>
  <c r="W129" i="13"/>
  <c r="AA129" i="13" s="1"/>
  <c r="AE129" i="13" s="1"/>
  <c r="V129" i="13"/>
  <c r="Z129" i="13" s="1"/>
  <c r="Y128" i="13"/>
  <c r="X128" i="13"/>
  <c r="W128" i="13"/>
  <c r="V128" i="13"/>
  <c r="Y127" i="13"/>
  <c r="X127" i="13"/>
  <c r="W127" i="13"/>
  <c r="V127" i="13"/>
  <c r="Y126" i="13"/>
  <c r="X126" i="13"/>
  <c r="W126" i="13"/>
  <c r="V126" i="13"/>
  <c r="Y125" i="13"/>
  <c r="X125" i="13"/>
  <c r="W125" i="13"/>
  <c r="V125" i="13"/>
  <c r="Y124" i="13"/>
  <c r="AC124" i="13" s="1"/>
  <c r="AG124" i="13" s="1"/>
  <c r="X124" i="13"/>
  <c r="AB124" i="13" s="1"/>
  <c r="AF124" i="13" s="1"/>
  <c r="W124" i="13"/>
  <c r="AA124" i="13" s="1"/>
  <c r="AE124" i="13" s="1"/>
  <c r="V124" i="13"/>
  <c r="Z124" i="13" s="1"/>
  <c r="Y123" i="13"/>
  <c r="X123" i="13"/>
  <c r="W123" i="13"/>
  <c r="V123" i="13"/>
  <c r="Y122" i="13"/>
  <c r="X122" i="13"/>
  <c r="W122" i="13"/>
  <c r="V122" i="13"/>
  <c r="Y121" i="13"/>
  <c r="X121" i="13"/>
  <c r="W121" i="13"/>
  <c r="V121" i="13"/>
  <c r="Y120" i="13"/>
  <c r="X120" i="13"/>
  <c r="W120" i="13"/>
  <c r="V120" i="13"/>
  <c r="Y119" i="13"/>
  <c r="AC119" i="13" s="1"/>
  <c r="AG119" i="13" s="1"/>
  <c r="X119" i="13"/>
  <c r="AB119" i="13" s="1"/>
  <c r="AF119" i="13" s="1"/>
  <c r="W119" i="13"/>
  <c r="AA119" i="13" s="1"/>
  <c r="AE119" i="13" s="1"/>
  <c r="V119" i="13"/>
  <c r="Z119" i="13" s="1"/>
  <c r="Y118" i="13"/>
  <c r="X118" i="13"/>
  <c r="W118" i="13"/>
  <c r="V118" i="13"/>
  <c r="Y117" i="13"/>
  <c r="X117" i="13"/>
  <c r="W117" i="13"/>
  <c r="V117" i="13"/>
  <c r="Y116" i="13"/>
  <c r="AC116" i="13" s="1"/>
  <c r="AG116" i="13" s="1"/>
  <c r="X116" i="13"/>
  <c r="AB116" i="13" s="1"/>
  <c r="AF116" i="13" s="1"/>
  <c r="W116" i="13"/>
  <c r="AA116" i="13" s="1"/>
  <c r="AE116" i="13" s="1"/>
  <c r="V116" i="13"/>
  <c r="Z116" i="13" s="1"/>
  <c r="Y89" i="13"/>
  <c r="X89" i="13"/>
  <c r="W89" i="13"/>
  <c r="V89" i="13"/>
  <c r="Y88" i="13"/>
  <c r="X88" i="13"/>
  <c r="W88" i="13"/>
  <c r="V88" i="13"/>
  <c r="Y87" i="13"/>
  <c r="X87" i="13"/>
  <c r="W87" i="13"/>
  <c r="V87" i="13"/>
  <c r="Y86" i="13"/>
  <c r="AC86" i="13" s="1"/>
  <c r="AG86" i="13" s="1"/>
  <c r="X86" i="13"/>
  <c r="AB86" i="13" s="1"/>
  <c r="AF86" i="13" s="1"/>
  <c r="W86" i="13"/>
  <c r="AA86" i="13" s="1"/>
  <c r="AE86" i="13" s="1"/>
  <c r="V86" i="13"/>
  <c r="Z86" i="13" s="1"/>
  <c r="AH37" i="15" l="1"/>
  <c r="AI37" i="15" s="1"/>
  <c r="AJ37" i="15" s="1"/>
  <c r="AH31" i="15"/>
  <c r="AI31" i="15" s="1"/>
  <c r="AJ31" i="15" s="1"/>
  <c r="AD31" i="15"/>
  <c r="AB17" i="15"/>
  <c r="AF17" i="15" s="1"/>
  <c r="AC12" i="15"/>
  <c r="AG12" i="15" s="1"/>
  <c r="AG35" i="15" s="1"/>
  <c r="AB12" i="15"/>
  <c r="AF12" i="15" s="1"/>
  <c r="AF35" i="15" s="1"/>
  <c r="AD12" i="15"/>
  <c r="AH17" i="15"/>
  <c r="AI17" i="15" s="1"/>
  <c r="AJ17" i="15" s="1"/>
  <c r="AD17" i="15"/>
  <c r="AH20" i="15"/>
  <c r="AI20" i="15" s="1"/>
  <c r="AJ20" i="15" s="1"/>
  <c r="AD20" i="15"/>
  <c r="AH23" i="15"/>
  <c r="AI23" i="15" s="1"/>
  <c r="AJ23" i="15" s="1"/>
  <c r="AD23" i="15"/>
  <c r="AH27" i="15"/>
  <c r="AI27" i="15" s="1"/>
  <c r="AJ27" i="15" s="1"/>
  <c r="AD27" i="15"/>
  <c r="AH134" i="13"/>
  <c r="AI134" i="13" s="1"/>
  <c r="AJ134" i="13" s="1"/>
  <c r="AD134" i="13"/>
  <c r="AH129" i="13"/>
  <c r="AI129" i="13" s="1"/>
  <c r="AJ129" i="13" s="1"/>
  <c r="AD129" i="13"/>
  <c r="AH124" i="13"/>
  <c r="AI124" i="13" s="1"/>
  <c r="AJ124" i="13" s="1"/>
  <c r="AD124" i="13"/>
  <c r="AH119" i="13"/>
  <c r="AI119" i="13" s="1"/>
  <c r="AJ119" i="13" s="1"/>
  <c r="AD119" i="13"/>
  <c r="AH116" i="13"/>
  <c r="AI116" i="13" s="1"/>
  <c r="AJ116" i="13" s="1"/>
  <c r="AD116" i="13"/>
  <c r="AH86" i="13"/>
  <c r="AI86" i="13" s="1"/>
  <c r="AJ86" i="13" s="1"/>
  <c r="AD86" i="13"/>
  <c r="Y81" i="13"/>
  <c r="X81" i="13"/>
  <c r="W81" i="13"/>
  <c r="V81" i="13"/>
  <c r="Y80" i="13"/>
  <c r="X80" i="13"/>
  <c r="W80" i="13"/>
  <c r="V80" i="13"/>
  <c r="Y79" i="13"/>
  <c r="X79" i="13"/>
  <c r="W79" i="13"/>
  <c r="V79" i="13"/>
  <c r="Y78" i="13"/>
  <c r="X78" i="13"/>
  <c r="W78" i="13"/>
  <c r="V78" i="13"/>
  <c r="Y77" i="13"/>
  <c r="X77" i="13"/>
  <c r="W77" i="13"/>
  <c r="V77" i="13"/>
  <c r="Y76" i="13"/>
  <c r="X76" i="13"/>
  <c r="AB76" i="13" s="1"/>
  <c r="AF76" i="13" s="1"/>
  <c r="W76" i="13"/>
  <c r="AA76" i="13" s="1"/>
  <c r="AE76" i="13" s="1"/>
  <c r="V76" i="13"/>
  <c r="Z76" i="13" s="1"/>
  <c r="Y115" i="13"/>
  <c r="X115" i="13"/>
  <c r="W115" i="13"/>
  <c r="V115" i="13"/>
  <c r="Y114" i="13"/>
  <c r="X114" i="13"/>
  <c r="W114" i="13"/>
  <c r="V114" i="13"/>
  <c r="Y113" i="13"/>
  <c r="X113" i="13"/>
  <c r="W113" i="13"/>
  <c r="V113" i="13"/>
  <c r="Y112" i="13"/>
  <c r="X112" i="13"/>
  <c r="W112" i="13"/>
  <c r="V112" i="13"/>
  <c r="Y111" i="13"/>
  <c r="X111" i="13"/>
  <c r="AB111" i="13" s="1"/>
  <c r="AF111" i="13" s="1"/>
  <c r="W111" i="13"/>
  <c r="AA111" i="13" s="1"/>
  <c r="AE111" i="13" s="1"/>
  <c r="V111" i="13"/>
  <c r="Z111" i="13" s="1"/>
  <c r="Y110" i="13"/>
  <c r="X110" i="13"/>
  <c r="W110" i="13"/>
  <c r="V110" i="13"/>
  <c r="Y109" i="13"/>
  <c r="AC109" i="13" s="1"/>
  <c r="AG109" i="13" s="1"/>
  <c r="X109" i="13"/>
  <c r="AB109" i="13" s="1"/>
  <c r="AF109" i="13" s="1"/>
  <c r="W109" i="13"/>
  <c r="AA109" i="13" s="1"/>
  <c r="AE109" i="13" s="1"/>
  <c r="V109" i="13"/>
  <c r="Z109" i="13" s="1"/>
  <c r="Y108" i="13"/>
  <c r="X108" i="13"/>
  <c r="W108" i="13"/>
  <c r="V108" i="13"/>
  <c r="Y107" i="13"/>
  <c r="X107" i="13"/>
  <c r="W107" i="13"/>
  <c r="V107" i="13"/>
  <c r="Y106" i="13"/>
  <c r="AC106" i="13" s="1"/>
  <c r="AG106" i="13" s="1"/>
  <c r="X106" i="13"/>
  <c r="AB106" i="13" s="1"/>
  <c r="AF106" i="13" s="1"/>
  <c r="W106" i="13"/>
  <c r="AA106" i="13" s="1"/>
  <c r="AE106" i="13" s="1"/>
  <c r="V106" i="13"/>
  <c r="Z106" i="13" s="1"/>
  <c r="Y105" i="13"/>
  <c r="X105" i="13"/>
  <c r="W105" i="13"/>
  <c r="V105" i="13"/>
  <c r="Y104" i="13"/>
  <c r="AC104" i="13" s="1"/>
  <c r="AG104" i="13" s="1"/>
  <c r="X104" i="13"/>
  <c r="AB104" i="13" s="1"/>
  <c r="AF104" i="13" s="1"/>
  <c r="W104" i="13"/>
  <c r="AA104" i="13" s="1"/>
  <c r="AE104" i="13" s="1"/>
  <c r="V104" i="13"/>
  <c r="Z104" i="13" s="1"/>
  <c r="Y103" i="13"/>
  <c r="X103" i="13"/>
  <c r="W103" i="13"/>
  <c r="V103" i="13"/>
  <c r="Y102" i="13"/>
  <c r="AC102" i="13" s="1"/>
  <c r="AG102" i="13" s="1"/>
  <c r="X102" i="13"/>
  <c r="AB102" i="13" s="1"/>
  <c r="AF102" i="13" s="1"/>
  <c r="W102" i="13"/>
  <c r="AA102" i="13" s="1"/>
  <c r="AE102" i="13" s="1"/>
  <c r="V102" i="13"/>
  <c r="Z102" i="13" s="1"/>
  <c r="Y101" i="13"/>
  <c r="X101" i="13"/>
  <c r="W101" i="13"/>
  <c r="V101" i="13"/>
  <c r="Y100" i="13"/>
  <c r="X100" i="13"/>
  <c r="W100" i="13"/>
  <c r="V100" i="13"/>
  <c r="Y99" i="13"/>
  <c r="X99" i="13"/>
  <c r="W99" i="13"/>
  <c r="V99" i="13"/>
  <c r="Y98" i="13"/>
  <c r="X98" i="13"/>
  <c r="W98" i="13"/>
  <c r="V98" i="13"/>
  <c r="Y97" i="13"/>
  <c r="X97" i="13"/>
  <c r="W97" i="13"/>
  <c r="V97" i="13"/>
  <c r="Y96" i="13"/>
  <c r="X96" i="13"/>
  <c r="W96" i="13"/>
  <c r="V96" i="13"/>
  <c r="Y95" i="13"/>
  <c r="X95" i="13"/>
  <c r="W95" i="13"/>
  <c r="V95" i="13"/>
  <c r="Y94" i="13"/>
  <c r="X94" i="13"/>
  <c r="W94" i="13"/>
  <c r="V94" i="13"/>
  <c r="Y93" i="13"/>
  <c r="X93" i="13"/>
  <c r="W93" i="13"/>
  <c r="V93" i="13"/>
  <c r="Y92" i="13"/>
  <c r="X92" i="13"/>
  <c r="W92" i="13"/>
  <c r="V92" i="13"/>
  <c r="Y91" i="13"/>
  <c r="X91" i="13"/>
  <c r="W91" i="13"/>
  <c r="V91" i="13"/>
  <c r="Y90" i="13"/>
  <c r="AC90" i="13" s="1"/>
  <c r="AG90" i="13" s="1"/>
  <c r="X90" i="13"/>
  <c r="W90" i="13"/>
  <c r="AA90" i="13" s="1"/>
  <c r="AE90" i="13" s="1"/>
  <c r="V90" i="13"/>
  <c r="Z90" i="13" s="1"/>
  <c r="Y85" i="13"/>
  <c r="X85" i="13"/>
  <c r="W85" i="13"/>
  <c r="V85" i="13"/>
  <c r="Y84" i="13"/>
  <c r="X84" i="13"/>
  <c r="W84" i="13"/>
  <c r="V84" i="13"/>
  <c r="Y83" i="13"/>
  <c r="X83" i="13"/>
  <c r="W83" i="13"/>
  <c r="V83" i="13"/>
  <c r="Y82" i="13"/>
  <c r="AC82" i="13" s="1"/>
  <c r="AG82" i="13" s="1"/>
  <c r="X82" i="13"/>
  <c r="AB82" i="13" s="1"/>
  <c r="AF82" i="13" s="1"/>
  <c r="W82" i="13"/>
  <c r="AA82" i="13" s="1"/>
  <c r="AE82" i="13" s="1"/>
  <c r="V82" i="13"/>
  <c r="Z82" i="13" s="1"/>
  <c r="Y75" i="13"/>
  <c r="X75" i="13"/>
  <c r="W75" i="13"/>
  <c r="V75" i="13"/>
  <c r="Y74" i="13"/>
  <c r="X74" i="13"/>
  <c r="W74" i="13"/>
  <c r="V74" i="13"/>
  <c r="Y73" i="13"/>
  <c r="X73" i="13"/>
  <c r="W73" i="13"/>
  <c r="V73" i="13"/>
  <c r="Y72" i="13"/>
  <c r="AC72" i="13" s="1"/>
  <c r="AG72" i="13" s="1"/>
  <c r="X72" i="13"/>
  <c r="AB72" i="13" s="1"/>
  <c r="AF72" i="13" s="1"/>
  <c r="W72" i="13"/>
  <c r="AA72" i="13" s="1"/>
  <c r="AE72" i="13" s="1"/>
  <c r="V72" i="13"/>
  <c r="Z72" i="13" s="1"/>
  <c r="Y71" i="13"/>
  <c r="X71" i="13"/>
  <c r="W71" i="13"/>
  <c r="V71" i="13"/>
  <c r="Y70" i="13"/>
  <c r="X70" i="13"/>
  <c r="W70" i="13"/>
  <c r="V70" i="13"/>
  <c r="Y69" i="13"/>
  <c r="X69" i="13"/>
  <c r="W69" i="13"/>
  <c r="V69" i="13"/>
  <c r="Y68" i="13"/>
  <c r="X68" i="13"/>
  <c r="W68" i="13"/>
  <c r="V68" i="13"/>
  <c r="Y67" i="13"/>
  <c r="X67" i="13"/>
  <c r="W67" i="13"/>
  <c r="V67" i="13"/>
  <c r="Y66" i="13"/>
  <c r="X66" i="13"/>
  <c r="W66" i="13"/>
  <c r="V66" i="13"/>
  <c r="Y65" i="13"/>
  <c r="X65" i="13"/>
  <c r="W65" i="13"/>
  <c r="V65" i="13"/>
  <c r="Y64" i="13"/>
  <c r="X64" i="13"/>
  <c r="W64" i="13"/>
  <c r="V64" i="13"/>
  <c r="Y63" i="13"/>
  <c r="X63" i="13"/>
  <c r="W63" i="13"/>
  <c r="V63" i="13"/>
  <c r="Y62" i="13"/>
  <c r="AC62" i="13" s="1"/>
  <c r="AG62" i="13" s="1"/>
  <c r="X62" i="13"/>
  <c r="AB62" i="13" s="1"/>
  <c r="AF62" i="13" s="1"/>
  <c r="W62" i="13"/>
  <c r="AA62" i="13" s="1"/>
  <c r="AE62" i="13" s="1"/>
  <c r="V62" i="13"/>
  <c r="Z62" i="13" s="1"/>
  <c r="Y61" i="13"/>
  <c r="X61" i="13"/>
  <c r="W61" i="13"/>
  <c r="V61" i="13"/>
  <c r="Y60" i="13"/>
  <c r="X60" i="13"/>
  <c r="W60" i="13"/>
  <c r="V60" i="13"/>
  <c r="Y59" i="13"/>
  <c r="X59" i="13"/>
  <c r="W59" i="13"/>
  <c r="V59" i="13"/>
  <c r="Y58" i="13"/>
  <c r="X58" i="13"/>
  <c r="W58" i="13"/>
  <c r="V58" i="13"/>
  <c r="Y57" i="13"/>
  <c r="X57" i="13"/>
  <c r="W57" i="13"/>
  <c r="V57" i="13"/>
  <c r="Y56" i="13"/>
  <c r="AC56" i="13" s="1"/>
  <c r="AG56" i="13" s="1"/>
  <c r="X56" i="13"/>
  <c r="AB56" i="13" s="1"/>
  <c r="AF56" i="13" s="1"/>
  <c r="W56" i="13"/>
  <c r="AA56" i="13" s="1"/>
  <c r="AE56" i="13" s="1"/>
  <c r="V56" i="13"/>
  <c r="Z56" i="13" s="1"/>
  <c r="Y55" i="13"/>
  <c r="X55" i="13"/>
  <c r="W55" i="13"/>
  <c r="V55" i="13"/>
  <c r="Y54" i="13"/>
  <c r="X54" i="13"/>
  <c r="W54" i="13"/>
  <c r="V54" i="13"/>
  <c r="Y53" i="13"/>
  <c r="X53" i="13"/>
  <c r="W53" i="13"/>
  <c r="V53" i="13"/>
  <c r="Y52" i="13"/>
  <c r="X52" i="13"/>
  <c r="W52" i="13"/>
  <c r="V52" i="13"/>
  <c r="Y51" i="13"/>
  <c r="X51" i="13"/>
  <c r="W51" i="13"/>
  <c r="V51" i="13"/>
  <c r="Y50" i="13"/>
  <c r="AC50" i="13" s="1"/>
  <c r="AG50" i="13" s="1"/>
  <c r="X50" i="13"/>
  <c r="AB50" i="13" s="1"/>
  <c r="AF50" i="13" s="1"/>
  <c r="W50" i="13"/>
  <c r="AA50" i="13" s="1"/>
  <c r="AE50" i="13" s="1"/>
  <c r="V50" i="13"/>
  <c r="Z50" i="13" s="1"/>
  <c r="Y49" i="13"/>
  <c r="X49" i="13"/>
  <c r="W49" i="13"/>
  <c r="V49" i="13"/>
  <c r="Y48" i="13"/>
  <c r="X48" i="13"/>
  <c r="W48" i="13"/>
  <c r="V48" i="13"/>
  <c r="Y47" i="13"/>
  <c r="X47" i="13"/>
  <c r="W47" i="13"/>
  <c r="V47" i="13"/>
  <c r="Y46" i="13"/>
  <c r="X46" i="13"/>
  <c r="W46" i="13"/>
  <c r="V46" i="13"/>
  <c r="Y45" i="13"/>
  <c r="X45" i="13"/>
  <c r="W45" i="13"/>
  <c r="V45" i="13"/>
  <c r="Y44" i="13"/>
  <c r="X44" i="13"/>
  <c r="W44" i="13"/>
  <c r="V44" i="13"/>
  <c r="Y43" i="13"/>
  <c r="X43" i="13"/>
  <c r="W43" i="13"/>
  <c r="V43" i="13"/>
  <c r="Y42" i="13"/>
  <c r="AC42" i="13" s="1"/>
  <c r="AG42" i="13" s="1"/>
  <c r="X42" i="13"/>
  <c r="AB42" i="13" s="1"/>
  <c r="AF42" i="13" s="1"/>
  <c r="W42" i="13"/>
  <c r="AA42" i="13" s="1"/>
  <c r="AE42" i="13" s="1"/>
  <c r="V42" i="13"/>
  <c r="Z42" i="13" s="1"/>
  <c r="Y41" i="13"/>
  <c r="X41" i="13"/>
  <c r="W41" i="13"/>
  <c r="V41" i="13"/>
  <c r="Y40" i="13"/>
  <c r="X40" i="13"/>
  <c r="W40" i="13"/>
  <c r="V40" i="13"/>
  <c r="Y39" i="13"/>
  <c r="X39" i="13"/>
  <c r="W39" i="13"/>
  <c r="V39" i="13"/>
  <c r="Y38" i="13"/>
  <c r="X38" i="13"/>
  <c r="W38" i="13"/>
  <c r="V38" i="13"/>
  <c r="Y37" i="13"/>
  <c r="X37" i="13"/>
  <c r="W37" i="13"/>
  <c r="V37" i="13"/>
  <c r="Y36" i="13"/>
  <c r="X36" i="13"/>
  <c r="W36" i="13"/>
  <c r="V36" i="13"/>
  <c r="Y35" i="13"/>
  <c r="X35" i="13"/>
  <c r="W35" i="13"/>
  <c r="V35" i="13"/>
  <c r="Y34" i="13"/>
  <c r="AC34" i="13" s="1"/>
  <c r="AG34" i="13" s="1"/>
  <c r="X34" i="13"/>
  <c r="AB34" i="13" s="1"/>
  <c r="AF34" i="13" s="1"/>
  <c r="W34" i="13"/>
  <c r="AA34" i="13" s="1"/>
  <c r="AE34" i="13" s="1"/>
  <c r="V34" i="13"/>
  <c r="Z34" i="13" s="1"/>
  <c r="Y33" i="13"/>
  <c r="X33" i="13"/>
  <c r="W33" i="13"/>
  <c r="V33" i="13"/>
  <c r="Y32" i="13"/>
  <c r="X32" i="13"/>
  <c r="W32" i="13"/>
  <c r="V32" i="13"/>
  <c r="Y31" i="13"/>
  <c r="X31" i="13"/>
  <c r="W31" i="13"/>
  <c r="V31" i="13"/>
  <c r="Y30" i="13"/>
  <c r="X30" i="13"/>
  <c r="W30" i="13"/>
  <c r="V30" i="13"/>
  <c r="Y29" i="13"/>
  <c r="X29" i="13"/>
  <c r="W29" i="13"/>
  <c r="V29" i="13"/>
  <c r="Y28" i="13"/>
  <c r="X28" i="13"/>
  <c r="W28" i="13"/>
  <c r="V28" i="13"/>
  <c r="Y27" i="13"/>
  <c r="AC27" i="13" s="1"/>
  <c r="AG27" i="13" s="1"/>
  <c r="X27" i="13"/>
  <c r="AB27" i="13" s="1"/>
  <c r="AF27" i="13" s="1"/>
  <c r="W27" i="13"/>
  <c r="AA27" i="13" s="1"/>
  <c r="AE27" i="13" s="1"/>
  <c r="V27" i="13"/>
  <c r="Z27" i="13" s="1"/>
  <c r="Y26" i="13"/>
  <c r="X26" i="13"/>
  <c r="W26" i="13"/>
  <c r="V26" i="13"/>
  <c r="Y25" i="13"/>
  <c r="X25" i="13"/>
  <c r="W25" i="13"/>
  <c r="V25" i="13"/>
  <c r="Y24" i="13"/>
  <c r="X24" i="13"/>
  <c r="W24" i="13"/>
  <c r="V24" i="13"/>
  <c r="Y23" i="13"/>
  <c r="X23" i="13"/>
  <c r="W23" i="13"/>
  <c r="V23" i="13"/>
  <c r="Y22" i="13"/>
  <c r="AC22" i="13" s="1"/>
  <c r="AG22" i="13" s="1"/>
  <c r="X22" i="13"/>
  <c r="AB22" i="13" s="1"/>
  <c r="AF22" i="13" s="1"/>
  <c r="W22" i="13"/>
  <c r="AA22" i="13" s="1"/>
  <c r="AE22" i="13" s="1"/>
  <c r="V22" i="13"/>
  <c r="Z22" i="13" s="1"/>
  <c r="Y21" i="13"/>
  <c r="X21" i="13"/>
  <c r="W21" i="13"/>
  <c r="V21" i="13"/>
  <c r="Y20" i="13"/>
  <c r="X20" i="13"/>
  <c r="W20" i="13"/>
  <c r="V20" i="13"/>
  <c r="Y19" i="13"/>
  <c r="X19" i="13"/>
  <c r="W19" i="13"/>
  <c r="V19" i="13"/>
  <c r="Y18" i="13"/>
  <c r="AC18" i="13" s="1"/>
  <c r="AG18" i="13" s="1"/>
  <c r="X18" i="13"/>
  <c r="AB18" i="13" s="1"/>
  <c r="AF18" i="13" s="1"/>
  <c r="W18" i="13"/>
  <c r="AA18" i="13" s="1"/>
  <c r="AE18" i="13" s="1"/>
  <c r="V18" i="13"/>
  <c r="Z18" i="13" s="1"/>
  <c r="Y17" i="13"/>
  <c r="X17" i="13"/>
  <c r="W17" i="13"/>
  <c r="V17" i="13"/>
  <c r="Y16" i="13"/>
  <c r="X16" i="13"/>
  <c r="W16" i="13"/>
  <c r="V16" i="13"/>
  <c r="Y15" i="13"/>
  <c r="X15" i="13"/>
  <c r="W15" i="13"/>
  <c r="V15" i="13"/>
  <c r="Y14" i="13"/>
  <c r="X14" i="13"/>
  <c r="W14" i="13"/>
  <c r="V14" i="13"/>
  <c r="Y13" i="13"/>
  <c r="X13" i="13"/>
  <c r="W13" i="13"/>
  <c r="V13" i="13"/>
  <c r="Y12" i="13"/>
  <c r="AC12" i="13" s="1"/>
  <c r="AG12" i="13" s="1"/>
  <c r="X12" i="13"/>
  <c r="AB12" i="13" s="1"/>
  <c r="AF12" i="13" s="1"/>
  <c r="W12" i="13"/>
  <c r="AA12" i="13" s="1"/>
  <c r="AE12" i="13" s="1"/>
  <c r="V12" i="13"/>
  <c r="Z12" i="13" s="1"/>
  <c r="AH12" i="15" l="1"/>
  <c r="AI12" i="15" s="1"/>
  <c r="AJ12" i="15" s="1"/>
  <c r="AB90" i="13"/>
  <c r="AF90" i="13" s="1"/>
  <c r="AF146" i="13" s="1"/>
  <c r="AC76" i="13"/>
  <c r="AG76" i="13" s="1"/>
  <c r="AD76" i="13"/>
  <c r="AC111" i="13"/>
  <c r="AG111" i="13" s="1"/>
  <c r="AH50" i="13"/>
  <c r="AI50" i="13" s="1"/>
  <c r="AJ50" i="13" s="1"/>
  <c r="AD50" i="13"/>
  <c r="AH12" i="13"/>
  <c r="AI12" i="13" s="1"/>
  <c r="AJ12" i="13" s="1"/>
  <c r="AD12" i="13"/>
  <c r="AH18" i="13"/>
  <c r="AI18" i="13" s="1"/>
  <c r="AJ18" i="13" s="1"/>
  <c r="AD18" i="13"/>
  <c r="AH22" i="13"/>
  <c r="AI22" i="13" s="1"/>
  <c r="AJ22" i="13" s="1"/>
  <c r="AD22" i="13"/>
  <c r="AH27" i="13"/>
  <c r="AI27" i="13" s="1"/>
  <c r="AJ27" i="13" s="1"/>
  <c r="AD27" i="13"/>
  <c r="AH34" i="13"/>
  <c r="AI34" i="13" s="1"/>
  <c r="AJ34" i="13" s="1"/>
  <c r="AD34" i="13"/>
  <c r="AH42" i="13"/>
  <c r="AI42" i="13" s="1"/>
  <c r="AJ42" i="13" s="1"/>
  <c r="AD42" i="13"/>
  <c r="AH56" i="13"/>
  <c r="AI56" i="13" s="1"/>
  <c r="AJ56" i="13" s="1"/>
  <c r="AD56" i="13"/>
  <c r="AH62" i="13"/>
  <c r="AI62" i="13" s="1"/>
  <c r="AJ62" i="13" s="1"/>
  <c r="AD62" i="13"/>
  <c r="AH72" i="13"/>
  <c r="AI72" i="13" s="1"/>
  <c r="AJ72" i="13" s="1"/>
  <c r="AD72" i="13"/>
  <c r="AH82" i="13"/>
  <c r="AI82" i="13" s="1"/>
  <c r="AJ82" i="13" s="1"/>
  <c r="AD82" i="13"/>
  <c r="AH90" i="13"/>
  <c r="AI90" i="13" s="1"/>
  <c r="AJ90" i="13" s="1"/>
  <c r="AD90" i="13"/>
  <c r="AH102" i="13"/>
  <c r="AI102" i="13" s="1"/>
  <c r="AJ102" i="13" s="1"/>
  <c r="AD102" i="13"/>
  <c r="AH104" i="13"/>
  <c r="AI104" i="13" s="1"/>
  <c r="AJ104" i="13" s="1"/>
  <c r="AD104" i="13"/>
  <c r="AH106" i="13"/>
  <c r="AI106" i="13" s="1"/>
  <c r="AJ106" i="13" s="1"/>
  <c r="AD106" i="13"/>
  <c r="AH109" i="13"/>
  <c r="AI109" i="13" s="1"/>
  <c r="AJ109" i="13" s="1"/>
  <c r="AD109" i="13"/>
  <c r="AD111" i="13"/>
  <c r="AG146" i="13" l="1"/>
  <c r="AH76" i="13"/>
  <c r="AI76" i="13" s="1"/>
  <c r="AJ76" i="13" s="1"/>
  <c r="AH111" i="13"/>
  <c r="AI111" i="13" s="1"/>
  <c r="AJ111" i="13" s="1"/>
  <c r="Y227" i="11" l="1"/>
  <c r="X227" i="11"/>
  <c r="W227" i="11"/>
  <c r="V227" i="11"/>
  <c r="Y226" i="11"/>
  <c r="X226" i="11"/>
  <c r="W226" i="11"/>
  <c r="V226" i="11"/>
  <c r="Y225" i="11"/>
  <c r="AC225" i="11" s="1"/>
  <c r="AG225" i="11" s="1"/>
  <c r="X225" i="11"/>
  <c r="AB225" i="11" s="1"/>
  <c r="AF225" i="11" s="1"/>
  <c r="W225" i="11"/>
  <c r="AA225" i="11" s="1"/>
  <c r="AE225" i="11" s="1"/>
  <c r="V225" i="11"/>
  <c r="Z225" i="11" s="1"/>
  <c r="Y224" i="11"/>
  <c r="X224" i="11"/>
  <c r="W224" i="11"/>
  <c r="V224" i="11"/>
  <c r="Y223" i="11"/>
  <c r="X223" i="11"/>
  <c r="W223" i="11"/>
  <c r="V223" i="11"/>
  <c r="Y222" i="11"/>
  <c r="AC222" i="11" s="1"/>
  <c r="AG222" i="11" s="1"/>
  <c r="X222" i="11"/>
  <c r="AB222" i="11" s="1"/>
  <c r="AF222" i="11" s="1"/>
  <c r="W222" i="11"/>
  <c r="AA222" i="11" s="1"/>
  <c r="AE222" i="11" s="1"/>
  <c r="V222" i="11"/>
  <c r="Z222" i="11" s="1"/>
  <c r="Y221" i="11"/>
  <c r="X221" i="11"/>
  <c r="W221" i="11"/>
  <c r="V221" i="11"/>
  <c r="Y220" i="11"/>
  <c r="AC220" i="11" s="1"/>
  <c r="AG220" i="11" s="1"/>
  <c r="X220" i="11"/>
  <c r="AB220" i="11" s="1"/>
  <c r="AF220" i="11" s="1"/>
  <c r="W220" i="11"/>
  <c r="AA220" i="11" s="1"/>
  <c r="AE220" i="11" s="1"/>
  <c r="V220" i="11"/>
  <c r="Z220" i="11" s="1"/>
  <c r="Y219" i="11"/>
  <c r="X219" i="11"/>
  <c r="W219" i="11"/>
  <c r="V219" i="11"/>
  <c r="Y218" i="11"/>
  <c r="X218" i="11"/>
  <c r="W218" i="11"/>
  <c r="V218" i="11"/>
  <c r="Y217" i="11"/>
  <c r="AC217" i="11" s="1"/>
  <c r="AG217" i="11" s="1"/>
  <c r="X217" i="11"/>
  <c r="AB217" i="11" s="1"/>
  <c r="AF217" i="11" s="1"/>
  <c r="W217" i="11"/>
  <c r="AA217" i="11" s="1"/>
  <c r="AE217" i="11" s="1"/>
  <c r="V217" i="11"/>
  <c r="Z217" i="11" s="1"/>
  <c r="Y216" i="11"/>
  <c r="X216" i="11"/>
  <c r="W216" i="11"/>
  <c r="V216" i="11"/>
  <c r="Y215" i="11"/>
  <c r="AC215" i="11" s="1"/>
  <c r="AG215" i="11" s="1"/>
  <c r="X215" i="11"/>
  <c r="AB215" i="11" s="1"/>
  <c r="AF215" i="11" s="1"/>
  <c r="W215" i="11"/>
  <c r="AA215" i="11" s="1"/>
  <c r="AE215" i="11" s="1"/>
  <c r="V215" i="11"/>
  <c r="Z215" i="11" s="1"/>
  <c r="Y214" i="11"/>
  <c r="X214" i="11"/>
  <c r="W214" i="11"/>
  <c r="V214" i="11"/>
  <c r="Y213" i="11"/>
  <c r="AC213" i="11" s="1"/>
  <c r="AG213" i="11" s="1"/>
  <c r="X213" i="11"/>
  <c r="AB213" i="11" s="1"/>
  <c r="AF213" i="11" s="1"/>
  <c r="W213" i="11"/>
  <c r="AA213" i="11" s="1"/>
  <c r="AE213" i="11" s="1"/>
  <c r="V213" i="11"/>
  <c r="Z213" i="11" s="1"/>
  <c r="Y212" i="11"/>
  <c r="X212" i="11"/>
  <c r="W212" i="11"/>
  <c r="V212" i="11"/>
  <c r="Y211" i="11"/>
  <c r="X211" i="11"/>
  <c r="W211" i="11"/>
  <c r="V211" i="11"/>
  <c r="Y210" i="11"/>
  <c r="X210" i="11"/>
  <c r="W210" i="11"/>
  <c r="V210" i="11"/>
  <c r="Y209" i="11"/>
  <c r="X209" i="11"/>
  <c r="W209" i="11"/>
  <c r="V209" i="11"/>
  <c r="Y208" i="11"/>
  <c r="X208" i="11"/>
  <c r="W208" i="11"/>
  <c r="V208" i="11"/>
  <c r="Y207" i="11"/>
  <c r="X207" i="11"/>
  <c r="W207" i="11"/>
  <c r="V207" i="11"/>
  <c r="Y206" i="11"/>
  <c r="X206" i="11"/>
  <c r="W206" i="11"/>
  <c r="V206" i="11"/>
  <c r="Y205" i="11"/>
  <c r="X205" i="11"/>
  <c r="W205" i="11"/>
  <c r="V205" i="11"/>
  <c r="Y204" i="11"/>
  <c r="X204" i="11"/>
  <c r="W204" i="11"/>
  <c r="V204" i="11"/>
  <c r="Y203" i="11"/>
  <c r="X203" i="11"/>
  <c r="W203" i="11"/>
  <c r="V203" i="11"/>
  <c r="Y202" i="11"/>
  <c r="X202" i="11"/>
  <c r="W202" i="11"/>
  <c r="V202" i="11"/>
  <c r="Y201" i="11"/>
  <c r="X201" i="11"/>
  <c r="W201" i="11"/>
  <c r="V201" i="11"/>
  <c r="Y200" i="11"/>
  <c r="X200" i="11"/>
  <c r="W200" i="11"/>
  <c r="V200" i="11"/>
  <c r="Y199" i="11"/>
  <c r="X199" i="11"/>
  <c r="W199" i="11"/>
  <c r="V199" i="11"/>
  <c r="Y198" i="11"/>
  <c r="X198" i="11"/>
  <c r="W198" i="11"/>
  <c r="V198" i="11"/>
  <c r="Y197" i="11"/>
  <c r="X197" i="11"/>
  <c r="W197" i="11"/>
  <c r="V197" i="11"/>
  <c r="Y196" i="11"/>
  <c r="X196" i="11"/>
  <c r="W196" i="11"/>
  <c r="V196" i="11"/>
  <c r="Y195" i="11"/>
  <c r="X195" i="11"/>
  <c r="W195" i="11"/>
  <c r="V195" i="11"/>
  <c r="Y194" i="11"/>
  <c r="X194" i="11"/>
  <c r="W194" i="11"/>
  <c r="V194" i="11"/>
  <c r="Y193" i="11"/>
  <c r="AC193" i="11" s="1"/>
  <c r="AG193" i="11" s="1"/>
  <c r="X193" i="11"/>
  <c r="AB193" i="11" s="1"/>
  <c r="AF193" i="11" s="1"/>
  <c r="W193" i="11"/>
  <c r="AA193" i="11" s="1"/>
  <c r="AE193" i="11" s="1"/>
  <c r="V193" i="11"/>
  <c r="Z193" i="11" s="1"/>
  <c r="Y192" i="11"/>
  <c r="X192" i="11"/>
  <c r="W192" i="11"/>
  <c r="V192" i="11"/>
  <c r="Y191" i="11"/>
  <c r="X191" i="11"/>
  <c r="W191" i="11"/>
  <c r="V191" i="11"/>
  <c r="Y190" i="11"/>
  <c r="X190" i="11"/>
  <c r="W190" i="11"/>
  <c r="V190" i="11"/>
  <c r="Y189" i="11"/>
  <c r="AC189" i="11" s="1"/>
  <c r="AG189" i="11" s="1"/>
  <c r="X189" i="11"/>
  <c r="AB189" i="11" s="1"/>
  <c r="AF189" i="11" s="1"/>
  <c r="W189" i="11"/>
  <c r="AA189" i="11" s="1"/>
  <c r="AE189" i="11" s="1"/>
  <c r="V189" i="11"/>
  <c r="Z189" i="11" s="1"/>
  <c r="Y188" i="11"/>
  <c r="X188" i="11"/>
  <c r="W188" i="11"/>
  <c r="V188" i="11"/>
  <c r="Y187" i="11"/>
  <c r="X187" i="11"/>
  <c r="W187" i="11"/>
  <c r="V187" i="11"/>
  <c r="Y186" i="11"/>
  <c r="X186" i="11"/>
  <c r="W186" i="11"/>
  <c r="V186" i="11"/>
  <c r="Y185" i="11"/>
  <c r="AC185" i="11" s="1"/>
  <c r="AG185" i="11" s="1"/>
  <c r="X185" i="11"/>
  <c r="AB185" i="11" s="1"/>
  <c r="AF185" i="11" s="1"/>
  <c r="W185" i="11"/>
  <c r="AA185" i="11" s="1"/>
  <c r="AE185" i="11" s="1"/>
  <c r="V185" i="11"/>
  <c r="Z185" i="11" s="1"/>
  <c r="Y184" i="11"/>
  <c r="X184" i="11"/>
  <c r="W184" i="11"/>
  <c r="V184" i="11"/>
  <c r="Y183" i="11"/>
  <c r="X183" i="11"/>
  <c r="W183" i="11"/>
  <c r="V183" i="11"/>
  <c r="Y182" i="11"/>
  <c r="X182" i="11"/>
  <c r="W182" i="11"/>
  <c r="V182" i="11"/>
  <c r="Y181" i="11"/>
  <c r="AC181" i="11" s="1"/>
  <c r="AG181" i="11" s="1"/>
  <c r="X181" i="11"/>
  <c r="AB181" i="11" s="1"/>
  <c r="AF181" i="11" s="1"/>
  <c r="W181" i="11"/>
  <c r="AA181" i="11" s="1"/>
  <c r="AE181" i="11" s="1"/>
  <c r="V181" i="11"/>
  <c r="Z181" i="11" s="1"/>
  <c r="Y180" i="11"/>
  <c r="X180" i="11"/>
  <c r="W180" i="11"/>
  <c r="V180" i="11"/>
  <c r="Y179" i="11"/>
  <c r="X179" i="11"/>
  <c r="W179" i="11"/>
  <c r="V179" i="11"/>
  <c r="Y178" i="11"/>
  <c r="X178" i="11"/>
  <c r="W178" i="11"/>
  <c r="V178" i="11"/>
  <c r="Y177" i="11"/>
  <c r="AC177" i="11" s="1"/>
  <c r="AG177" i="11" s="1"/>
  <c r="X177" i="11"/>
  <c r="AB177" i="11" s="1"/>
  <c r="AF177" i="11" s="1"/>
  <c r="W177" i="11"/>
  <c r="AA177" i="11" s="1"/>
  <c r="AE177" i="11" s="1"/>
  <c r="V177" i="11"/>
  <c r="Z177" i="11" s="1"/>
  <c r="Y176" i="11"/>
  <c r="X176" i="11"/>
  <c r="W176" i="11"/>
  <c r="V176" i="11"/>
  <c r="Y175" i="11"/>
  <c r="X175" i="11"/>
  <c r="W175" i="11"/>
  <c r="V175" i="11"/>
  <c r="Y174" i="11"/>
  <c r="X174" i="11"/>
  <c r="W174" i="11"/>
  <c r="V174" i="11"/>
  <c r="Y173" i="11"/>
  <c r="X173" i="11"/>
  <c r="W173" i="11"/>
  <c r="V173" i="11"/>
  <c r="Y172" i="11"/>
  <c r="AC172" i="11" s="1"/>
  <c r="AG172" i="11" s="1"/>
  <c r="X172" i="11"/>
  <c r="AB172" i="11" s="1"/>
  <c r="AF172" i="11" s="1"/>
  <c r="W172" i="11"/>
  <c r="AA172" i="11" s="1"/>
  <c r="AE172" i="11" s="1"/>
  <c r="V172" i="11"/>
  <c r="Z172" i="11" s="1"/>
  <c r="Y171" i="11"/>
  <c r="X171" i="11"/>
  <c r="W171" i="11"/>
  <c r="V171" i="11"/>
  <c r="Y170" i="11"/>
  <c r="X170" i="11"/>
  <c r="W170" i="11"/>
  <c r="V170" i="11"/>
  <c r="Y169" i="11"/>
  <c r="X169" i="11"/>
  <c r="W169" i="11"/>
  <c r="V169" i="11"/>
  <c r="Y168" i="11"/>
  <c r="X168" i="11"/>
  <c r="W168" i="11"/>
  <c r="V168" i="11"/>
  <c r="Y167" i="11"/>
  <c r="X167" i="11"/>
  <c r="W167" i="11"/>
  <c r="V167" i="11"/>
  <c r="Y166" i="11"/>
  <c r="X166" i="11"/>
  <c r="W166" i="11"/>
  <c r="V166" i="11"/>
  <c r="Y165" i="11"/>
  <c r="X165" i="11"/>
  <c r="W165" i="11"/>
  <c r="V165" i="11"/>
  <c r="Y164" i="11"/>
  <c r="X164" i="11"/>
  <c r="W164" i="11"/>
  <c r="V164" i="11"/>
  <c r="Y163" i="11"/>
  <c r="X163" i="11"/>
  <c r="W163" i="11"/>
  <c r="V163" i="11"/>
  <c r="Y162" i="11"/>
  <c r="X162" i="11"/>
  <c r="W162" i="11"/>
  <c r="V162" i="11"/>
  <c r="Y161" i="11"/>
  <c r="X161" i="11"/>
  <c r="W161" i="11"/>
  <c r="V161" i="11"/>
  <c r="Y160" i="11"/>
  <c r="X160" i="11"/>
  <c r="W160" i="11"/>
  <c r="V160" i="11"/>
  <c r="Y159" i="11"/>
  <c r="X159" i="11"/>
  <c r="W159" i="11"/>
  <c r="V159" i="11"/>
  <c r="Y158" i="11"/>
  <c r="X158" i="11"/>
  <c r="W158" i="11"/>
  <c r="V158" i="11"/>
  <c r="Y157" i="11"/>
  <c r="X157" i="11"/>
  <c r="W157" i="11"/>
  <c r="V157" i="11"/>
  <c r="Y156" i="11"/>
  <c r="X156" i="11"/>
  <c r="W156" i="11"/>
  <c r="V156" i="11"/>
  <c r="Y155" i="11"/>
  <c r="X155" i="11"/>
  <c r="W155" i="11"/>
  <c r="V155" i="11"/>
  <c r="Y154" i="11"/>
  <c r="X154" i="11"/>
  <c r="W154" i="11"/>
  <c r="V154" i="11"/>
  <c r="Y153" i="11"/>
  <c r="X153" i="11"/>
  <c r="W153" i="11"/>
  <c r="V153" i="11"/>
  <c r="Y152" i="11"/>
  <c r="AC152" i="11" s="1"/>
  <c r="AG152" i="11" s="1"/>
  <c r="X152" i="11"/>
  <c r="AB152" i="11" s="1"/>
  <c r="AF152" i="11" s="1"/>
  <c r="W152" i="11"/>
  <c r="AA152" i="11" s="1"/>
  <c r="AE152" i="11" s="1"/>
  <c r="V152" i="11"/>
  <c r="Z152" i="11" s="1"/>
  <c r="Y151" i="11"/>
  <c r="X151" i="11"/>
  <c r="W151" i="11"/>
  <c r="V151" i="11"/>
  <c r="Y150" i="11"/>
  <c r="X150" i="11"/>
  <c r="W150" i="11"/>
  <c r="V150" i="11"/>
  <c r="Y149" i="11"/>
  <c r="X149" i="11"/>
  <c r="W149" i="11"/>
  <c r="V149" i="11"/>
  <c r="Y148" i="11"/>
  <c r="AC148" i="11" s="1"/>
  <c r="AG148" i="11" s="1"/>
  <c r="X148" i="11"/>
  <c r="AB148" i="11" s="1"/>
  <c r="AF148" i="11" s="1"/>
  <c r="W148" i="11"/>
  <c r="AA148" i="11" s="1"/>
  <c r="AE148" i="11" s="1"/>
  <c r="V148" i="11"/>
  <c r="Z148" i="11" s="1"/>
  <c r="Y147" i="11"/>
  <c r="X147" i="11"/>
  <c r="W147" i="11"/>
  <c r="V147" i="11"/>
  <c r="Y146" i="11"/>
  <c r="X146" i="11"/>
  <c r="W146" i="11"/>
  <c r="V146" i="11"/>
  <c r="Y145" i="11"/>
  <c r="X145" i="11"/>
  <c r="W145" i="11"/>
  <c r="V145" i="11"/>
  <c r="Y144" i="11"/>
  <c r="AC144" i="11" s="1"/>
  <c r="AG144" i="11" s="1"/>
  <c r="X144" i="11"/>
  <c r="AB144" i="11" s="1"/>
  <c r="AF144" i="11" s="1"/>
  <c r="W144" i="11"/>
  <c r="AA144" i="11" s="1"/>
  <c r="AE144" i="11" s="1"/>
  <c r="V144" i="11"/>
  <c r="Z144" i="11" s="1"/>
  <c r="Y143" i="11"/>
  <c r="X143" i="11"/>
  <c r="W143" i="11"/>
  <c r="V143" i="11"/>
  <c r="Y142" i="11"/>
  <c r="X142" i="11"/>
  <c r="W142" i="11"/>
  <c r="V142" i="11"/>
  <c r="Y141" i="11"/>
  <c r="X141" i="11"/>
  <c r="W141" i="11"/>
  <c r="V141" i="11"/>
  <c r="Y140" i="11"/>
  <c r="X140" i="11"/>
  <c r="W140" i="11"/>
  <c r="V140" i="11"/>
  <c r="Y139" i="11"/>
  <c r="X139" i="11"/>
  <c r="W139" i="11"/>
  <c r="V139" i="11"/>
  <c r="Y138" i="11"/>
  <c r="X138" i="11"/>
  <c r="W138" i="11"/>
  <c r="V138" i="11"/>
  <c r="Y137" i="11"/>
  <c r="X137" i="11"/>
  <c r="W137" i="11"/>
  <c r="V137" i="11"/>
  <c r="Y136" i="11"/>
  <c r="X136" i="11"/>
  <c r="W136" i="11"/>
  <c r="V136" i="11"/>
  <c r="Y135" i="11"/>
  <c r="X135" i="11"/>
  <c r="W135" i="11"/>
  <c r="V135" i="11"/>
  <c r="Y134" i="11"/>
  <c r="X134" i="11"/>
  <c r="W134" i="11"/>
  <c r="V134" i="11"/>
  <c r="Y133" i="11"/>
  <c r="X133" i="11"/>
  <c r="W133" i="11"/>
  <c r="V133" i="11"/>
  <c r="Y132" i="11"/>
  <c r="AC132" i="11" s="1"/>
  <c r="AG132" i="11" s="1"/>
  <c r="X132" i="11"/>
  <c r="AB132" i="11" s="1"/>
  <c r="AF132" i="11" s="1"/>
  <c r="W132" i="11"/>
  <c r="AA132" i="11" s="1"/>
  <c r="AE132" i="11" s="1"/>
  <c r="V132" i="11"/>
  <c r="Z132" i="11" s="1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Y131" i="11"/>
  <c r="X131" i="11"/>
  <c r="W131" i="11"/>
  <c r="V131" i="11"/>
  <c r="Y130" i="11"/>
  <c r="X130" i="11"/>
  <c r="W130" i="11"/>
  <c r="V130" i="11"/>
  <c r="Y129" i="11"/>
  <c r="X129" i="11"/>
  <c r="W129" i="11"/>
  <c r="V129" i="11"/>
  <c r="Y128" i="11"/>
  <c r="AC128" i="11" s="1"/>
  <c r="AG128" i="11" s="1"/>
  <c r="X128" i="11"/>
  <c r="AB128" i="11" s="1"/>
  <c r="AF128" i="11" s="1"/>
  <c r="W128" i="11"/>
  <c r="AA128" i="11" s="1"/>
  <c r="AE128" i="11" s="1"/>
  <c r="V128" i="11"/>
  <c r="Z128" i="11" s="1"/>
  <c r="Y127" i="11"/>
  <c r="X127" i="11"/>
  <c r="W127" i="11"/>
  <c r="V127" i="11"/>
  <c r="Y126" i="11"/>
  <c r="X126" i="11"/>
  <c r="W126" i="11"/>
  <c r="V126" i="11"/>
  <c r="Y125" i="11"/>
  <c r="X125" i="11"/>
  <c r="W125" i="11"/>
  <c r="V125" i="11"/>
  <c r="Y124" i="11"/>
  <c r="AC124" i="11" s="1"/>
  <c r="AG124" i="11" s="1"/>
  <c r="X124" i="11"/>
  <c r="AB124" i="11" s="1"/>
  <c r="AF124" i="11" s="1"/>
  <c r="W124" i="11"/>
  <c r="AA124" i="11" s="1"/>
  <c r="AE124" i="11" s="1"/>
  <c r="V124" i="11"/>
  <c r="Z124" i="11" s="1"/>
  <c r="Y123" i="11"/>
  <c r="X123" i="11"/>
  <c r="W123" i="11"/>
  <c r="V123" i="11"/>
  <c r="Y122" i="11"/>
  <c r="X122" i="11"/>
  <c r="W122" i="11"/>
  <c r="V122" i="11"/>
  <c r="Y121" i="11"/>
  <c r="X121" i="11"/>
  <c r="W121" i="11"/>
  <c r="V121" i="11"/>
  <c r="Y120" i="11"/>
  <c r="X120" i="11"/>
  <c r="W120" i="11"/>
  <c r="V120" i="11"/>
  <c r="Y119" i="11"/>
  <c r="X119" i="11"/>
  <c r="W119" i="11"/>
  <c r="V119" i="11"/>
  <c r="Y118" i="11"/>
  <c r="X118" i="11"/>
  <c r="W118" i="11"/>
  <c r="V118" i="11"/>
  <c r="Y117" i="11"/>
  <c r="X117" i="11"/>
  <c r="W117" i="11"/>
  <c r="V117" i="11"/>
  <c r="Y116" i="11"/>
  <c r="X116" i="11"/>
  <c r="W116" i="11"/>
  <c r="V116" i="11"/>
  <c r="Y115" i="11"/>
  <c r="X115" i="11"/>
  <c r="W115" i="11"/>
  <c r="V115" i="11"/>
  <c r="Y114" i="11"/>
  <c r="AC114" i="11" s="1"/>
  <c r="AG114" i="11" s="1"/>
  <c r="X114" i="11"/>
  <c r="AB114" i="11" s="1"/>
  <c r="AF114" i="11" s="1"/>
  <c r="W114" i="11"/>
  <c r="AA114" i="11" s="1"/>
  <c r="AE114" i="11" s="1"/>
  <c r="V114" i="11"/>
  <c r="Z114" i="11" s="1"/>
  <c r="Y113" i="11"/>
  <c r="X113" i="11"/>
  <c r="W113" i="11"/>
  <c r="V113" i="11"/>
  <c r="Y112" i="11"/>
  <c r="AC112" i="11" s="1"/>
  <c r="AG112" i="11" s="1"/>
  <c r="X112" i="11"/>
  <c r="AB112" i="11" s="1"/>
  <c r="AF112" i="11" s="1"/>
  <c r="W112" i="11"/>
  <c r="AA112" i="11" s="1"/>
  <c r="AE112" i="11" s="1"/>
  <c r="V112" i="11"/>
  <c r="Z112" i="11" s="1"/>
  <c r="Y111" i="11"/>
  <c r="X111" i="11"/>
  <c r="W111" i="11"/>
  <c r="V111" i="11"/>
  <c r="Y110" i="11"/>
  <c r="X110" i="11"/>
  <c r="W110" i="11"/>
  <c r="V110" i="11"/>
  <c r="Y109" i="11"/>
  <c r="X109" i="11"/>
  <c r="W109" i="11"/>
  <c r="V109" i="11"/>
  <c r="Y108" i="11"/>
  <c r="X108" i="11"/>
  <c r="W108" i="11"/>
  <c r="V108" i="11"/>
  <c r="Y107" i="11"/>
  <c r="X107" i="11"/>
  <c r="W107" i="11"/>
  <c r="V107" i="11"/>
  <c r="Y106" i="11"/>
  <c r="AC106" i="11" s="1"/>
  <c r="AG106" i="11" s="1"/>
  <c r="X106" i="11"/>
  <c r="AB106" i="11" s="1"/>
  <c r="AF106" i="11" s="1"/>
  <c r="W106" i="11"/>
  <c r="AA106" i="11" s="1"/>
  <c r="AE106" i="11" s="1"/>
  <c r="V106" i="11"/>
  <c r="Z106" i="11" s="1"/>
  <c r="Y105" i="11"/>
  <c r="X105" i="11"/>
  <c r="W105" i="11"/>
  <c r="V105" i="11"/>
  <c r="Y104" i="11"/>
  <c r="X104" i="11"/>
  <c r="W104" i="11"/>
  <c r="V104" i="11"/>
  <c r="Y103" i="11"/>
  <c r="X103" i="11"/>
  <c r="W103" i="11"/>
  <c r="V103" i="11"/>
  <c r="Y102" i="11"/>
  <c r="AC102" i="11" s="1"/>
  <c r="AG102" i="11" s="1"/>
  <c r="X102" i="11"/>
  <c r="AB102" i="11" s="1"/>
  <c r="AF102" i="11" s="1"/>
  <c r="W102" i="11"/>
  <c r="AA102" i="11" s="1"/>
  <c r="AE102" i="11" s="1"/>
  <c r="V102" i="11"/>
  <c r="Z102" i="11" s="1"/>
  <c r="Y101" i="11"/>
  <c r="X101" i="11"/>
  <c r="W101" i="11"/>
  <c r="V101" i="11"/>
  <c r="Y100" i="11"/>
  <c r="X100" i="11"/>
  <c r="W100" i="11"/>
  <c r="V100" i="11"/>
  <c r="Y99" i="11"/>
  <c r="X99" i="11"/>
  <c r="W99" i="11"/>
  <c r="V99" i="11"/>
  <c r="Y98" i="11"/>
  <c r="X98" i="11"/>
  <c r="W98" i="11"/>
  <c r="V98" i="11"/>
  <c r="Y97" i="11"/>
  <c r="X97" i="11"/>
  <c r="W97" i="11"/>
  <c r="V97" i="11"/>
  <c r="Y96" i="11"/>
  <c r="AC96" i="11" s="1"/>
  <c r="AG96" i="11" s="1"/>
  <c r="X96" i="11"/>
  <c r="AB96" i="11" s="1"/>
  <c r="AF96" i="11" s="1"/>
  <c r="W96" i="11"/>
  <c r="AA96" i="11" s="1"/>
  <c r="AE96" i="11" s="1"/>
  <c r="V96" i="11"/>
  <c r="Z96" i="11" s="1"/>
  <c r="Y95" i="11"/>
  <c r="X95" i="11"/>
  <c r="W95" i="11"/>
  <c r="V95" i="11"/>
  <c r="Y94" i="11"/>
  <c r="AC94" i="11" s="1"/>
  <c r="AG94" i="11" s="1"/>
  <c r="X94" i="11"/>
  <c r="AB94" i="11" s="1"/>
  <c r="AF94" i="11" s="1"/>
  <c r="W94" i="11"/>
  <c r="AA94" i="11" s="1"/>
  <c r="AE94" i="11" s="1"/>
  <c r="V94" i="11"/>
  <c r="Z94" i="11" s="1"/>
  <c r="Y93" i="11"/>
  <c r="X93" i="11"/>
  <c r="W93" i="11"/>
  <c r="V93" i="11"/>
  <c r="Y92" i="11"/>
  <c r="X92" i="11"/>
  <c r="W92" i="11"/>
  <c r="V92" i="11"/>
  <c r="Y91" i="11"/>
  <c r="X91" i="11"/>
  <c r="W91" i="11"/>
  <c r="V91" i="11"/>
  <c r="Y90" i="11"/>
  <c r="X90" i="11"/>
  <c r="W90" i="11"/>
  <c r="V90" i="11"/>
  <c r="Y89" i="11"/>
  <c r="X89" i="11"/>
  <c r="W89" i="11"/>
  <c r="V89" i="11"/>
  <c r="Y88" i="11"/>
  <c r="AC88" i="11" s="1"/>
  <c r="AG88" i="11" s="1"/>
  <c r="X88" i="11"/>
  <c r="AB88" i="11" s="1"/>
  <c r="AF88" i="11" s="1"/>
  <c r="W88" i="11"/>
  <c r="AA88" i="11" s="1"/>
  <c r="AE88" i="11" s="1"/>
  <c r="V88" i="11"/>
  <c r="Z88" i="11" s="1"/>
  <c r="Y87" i="11"/>
  <c r="X87" i="11"/>
  <c r="W87" i="11"/>
  <c r="V87" i="11"/>
  <c r="Y86" i="11"/>
  <c r="X86" i="11"/>
  <c r="W86" i="11"/>
  <c r="V86" i="11"/>
  <c r="Y85" i="11"/>
  <c r="X85" i="11"/>
  <c r="W85" i="11"/>
  <c r="V85" i="11"/>
  <c r="Y84" i="11"/>
  <c r="X84" i="11"/>
  <c r="W84" i="11"/>
  <c r="V84" i="11"/>
  <c r="Y83" i="11"/>
  <c r="X83" i="11"/>
  <c r="W83" i="11"/>
  <c r="V83" i="11"/>
  <c r="Y82" i="11"/>
  <c r="AC82" i="11" s="1"/>
  <c r="AG82" i="11" s="1"/>
  <c r="X82" i="11"/>
  <c r="AB82" i="11" s="1"/>
  <c r="AF82" i="11" s="1"/>
  <c r="W82" i="11"/>
  <c r="AA82" i="11" s="1"/>
  <c r="AE82" i="11" s="1"/>
  <c r="V82" i="11"/>
  <c r="Z82" i="11" s="1"/>
  <c r="Y81" i="11"/>
  <c r="X81" i="11"/>
  <c r="W81" i="11"/>
  <c r="V81" i="11"/>
  <c r="Y80" i="11"/>
  <c r="X80" i="11"/>
  <c r="W80" i="11"/>
  <c r="V80" i="11"/>
  <c r="Y79" i="11"/>
  <c r="X79" i="11"/>
  <c r="W79" i="11"/>
  <c r="V79" i="11"/>
  <c r="Y78" i="11"/>
  <c r="X78" i="11"/>
  <c r="W78" i="11"/>
  <c r="V78" i="11"/>
  <c r="Y77" i="11"/>
  <c r="X77" i="11"/>
  <c r="W77" i="11"/>
  <c r="V77" i="11"/>
  <c r="Y76" i="11"/>
  <c r="X76" i="11"/>
  <c r="W76" i="11"/>
  <c r="V76" i="11"/>
  <c r="Y75" i="11"/>
  <c r="X75" i="11"/>
  <c r="W75" i="11"/>
  <c r="V75" i="11"/>
  <c r="Y74" i="11"/>
  <c r="AC74" i="11" s="1"/>
  <c r="AG74" i="11" s="1"/>
  <c r="X74" i="11"/>
  <c r="AB74" i="11" s="1"/>
  <c r="AF74" i="11" s="1"/>
  <c r="W74" i="11"/>
  <c r="AA74" i="11" s="1"/>
  <c r="AE74" i="11" s="1"/>
  <c r="V74" i="11"/>
  <c r="Z74" i="11" s="1"/>
  <c r="Y73" i="11"/>
  <c r="X73" i="11"/>
  <c r="W73" i="11"/>
  <c r="V73" i="11"/>
  <c r="Y72" i="11"/>
  <c r="X72" i="11"/>
  <c r="W72" i="11"/>
  <c r="V72" i="11"/>
  <c r="Y71" i="11"/>
  <c r="X71" i="11"/>
  <c r="W71" i="11"/>
  <c r="V71" i="11"/>
  <c r="Y70" i="11"/>
  <c r="AC70" i="11" s="1"/>
  <c r="AG70" i="11" s="1"/>
  <c r="X70" i="11"/>
  <c r="AB70" i="11" s="1"/>
  <c r="AF70" i="11" s="1"/>
  <c r="W70" i="11"/>
  <c r="AA70" i="11" s="1"/>
  <c r="AE70" i="11" s="1"/>
  <c r="V70" i="11"/>
  <c r="Z70" i="11" s="1"/>
  <c r="Y69" i="11"/>
  <c r="X69" i="11"/>
  <c r="W69" i="11"/>
  <c r="V69" i="11"/>
  <c r="Y68" i="11"/>
  <c r="X68" i="11"/>
  <c r="W68" i="11"/>
  <c r="V68" i="11"/>
  <c r="Y67" i="11"/>
  <c r="X67" i="11"/>
  <c r="W67" i="11"/>
  <c r="V67" i="11"/>
  <c r="Y66" i="11"/>
  <c r="X66" i="11"/>
  <c r="W66" i="11"/>
  <c r="V66" i="11"/>
  <c r="Y65" i="11"/>
  <c r="X65" i="11"/>
  <c r="W65" i="11"/>
  <c r="V65" i="11"/>
  <c r="Y64" i="11"/>
  <c r="AC64" i="11" s="1"/>
  <c r="AG64" i="11" s="1"/>
  <c r="X64" i="11"/>
  <c r="AB64" i="11" s="1"/>
  <c r="AF64" i="11" s="1"/>
  <c r="W64" i="11"/>
  <c r="AA64" i="11" s="1"/>
  <c r="AE64" i="11" s="1"/>
  <c r="V64" i="11"/>
  <c r="Z64" i="11" s="1"/>
  <c r="Y63" i="11"/>
  <c r="X63" i="11"/>
  <c r="W63" i="11"/>
  <c r="V63" i="11"/>
  <c r="Y62" i="11"/>
  <c r="X62" i="11"/>
  <c r="W62" i="11"/>
  <c r="V62" i="11"/>
  <c r="Y61" i="11"/>
  <c r="X61" i="11"/>
  <c r="W61" i="11"/>
  <c r="V61" i="11"/>
  <c r="Y60" i="11"/>
  <c r="X60" i="11"/>
  <c r="W60" i="11"/>
  <c r="V60" i="11"/>
  <c r="Y59" i="11"/>
  <c r="X59" i="11"/>
  <c r="W59" i="11"/>
  <c r="V59" i="11"/>
  <c r="Y58" i="11"/>
  <c r="X58" i="11"/>
  <c r="W58" i="11"/>
  <c r="V58" i="11"/>
  <c r="Y57" i="11"/>
  <c r="X57" i="11"/>
  <c r="W57" i="11"/>
  <c r="V57" i="11"/>
  <c r="Y56" i="11"/>
  <c r="AC56" i="11" s="1"/>
  <c r="AG56" i="11" s="1"/>
  <c r="X56" i="11"/>
  <c r="AB56" i="11" s="1"/>
  <c r="AF56" i="11" s="1"/>
  <c r="W56" i="11"/>
  <c r="AA56" i="11" s="1"/>
  <c r="AE56" i="11" s="1"/>
  <c r="V56" i="11"/>
  <c r="Z56" i="11" s="1"/>
  <c r="Y55" i="11"/>
  <c r="X55" i="11"/>
  <c r="W55" i="11"/>
  <c r="V55" i="11"/>
  <c r="Y54" i="11"/>
  <c r="X54" i="11"/>
  <c r="W54" i="11"/>
  <c r="V54" i="11"/>
  <c r="Y53" i="11"/>
  <c r="X53" i="11"/>
  <c r="W53" i="11"/>
  <c r="V53" i="11"/>
  <c r="Y52" i="11"/>
  <c r="AC52" i="11" s="1"/>
  <c r="AG52" i="11" s="1"/>
  <c r="X52" i="11"/>
  <c r="AB52" i="11" s="1"/>
  <c r="AF52" i="11" s="1"/>
  <c r="W52" i="11"/>
  <c r="AA52" i="11" s="1"/>
  <c r="AE52" i="11" s="1"/>
  <c r="V52" i="11"/>
  <c r="Z52" i="11" s="1"/>
  <c r="Y51" i="11"/>
  <c r="X51" i="11"/>
  <c r="W51" i="11"/>
  <c r="V51" i="11"/>
  <c r="Y50" i="11"/>
  <c r="X50" i="11"/>
  <c r="W50" i="11"/>
  <c r="V50" i="11"/>
  <c r="Y49" i="11"/>
  <c r="X49" i="11"/>
  <c r="W49" i="11"/>
  <c r="V49" i="11"/>
  <c r="Y48" i="11"/>
  <c r="AC48" i="11" s="1"/>
  <c r="AG48" i="11" s="1"/>
  <c r="X48" i="11"/>
  <c r="AB48" i="11" s="1"/>
  <c r="AF48" i="11" s="1"/>
  <c r="W48" i="11"/>
  <c r="AA48" i="11" s="1"/>
  <c r="AE48" i="11" s="1"/>
  <c r="V48" i="11"/>
  <c r="Z48" i="11" s="1"/>
  <c r="Y47" i="11"/>
  <c r="X47" i="11"/>
  <c r="W47" i="11"/>
  <c r="V47" i="11"/>
  <c r="Y46" i="11"/>
  <c r="X46" i="11"/>
  <c r="W46" i="11"/>
  <c r="V46" i="11"/>
  <c r="Y45" i="11"/>
  <c r="X45" i="11"/>
  <c r="W45" i="11"/>
  <c r="V45" i="11"/>
  <c r="Y44" i="11"/>
  <c r="AC44" i="11" s="1"/>
  <c r="AG44" i="11" s="1"/>
  <c r="X44" i="11"/>
  <c r="AB44" i="11" s="1"/>
  <c r="AF44" i="11" s="1"/>
  <c r="W44" i="11"/>
  <c r="AA44" i="11" s="1"/>
  <c r="AE44" i="11" s="1"/>
  <c r="V44" i="11"/>
  <c r="Z44" i="11" s="1"/>
  <c r="Y43" i="11"/>
  <c r="X43" i="11"/>
  <c r="W43" i="11"/>
  <c r="V43" i="11"/>
  <c r="Y42" i="11"/>
  <c r="X42" i="11"/>
  <c r="W42" i="11"/>
  <c r="V42" i="11"/>
  <c r="Y41" i="11"/>
  <c r="X41" i="11"/>
  <c r="W41" i="11"/>
  <c r="V41" i="11"/>
  <c r="Y40" i="11"/>
  <c r="X40" i="11"/>
  <c r="W40" i="11"/>
  <c r="V40" i="11"/>
  <c r="Y39" i="11"/>
  <c r="X39" i="11"/>
  <c r="W39" i="11"/>
  <c r="V39" i="11"/>
  <c r="Y38" i="11"/>
  <c r="X38" i="11"/>
  <c r="W38" i="11"/>
  <c r="V38" i="11"/>
  <c r="Y37" i="11"/>
  <c r="X37" i="11"/>
  <c r="W37" i="11"/>
  <c r="V37" i="11"/>
  <c r="Y36" i="11"/>
  <c r="AC36" i="11" s="1"/>
  <c r="AG36" i="11" s="1"/>
  <c r="X36" i="11"/>
  <c r="W36" i="11"/>
  <c r="AA36" i="11" s="1"/>
  <c r="AE36" i="11" s="1"/>
  <c r="V36" i="11"/>
  <c r="Z36" i="11" s="1"/>
  <c r="Y35" i="11"/>
  <c r="X35" i="11"/>
  <c r="W35" i="11"/>
  <c r="V35" i="11"/>
  <c r="Y34" i="11"/>
  <c r="X34" i="11"/>
  <c r="W34" i="11"/>
  <c r="V34" i="11"/>
  <c r="Y33" i="11"/>
  <c r="X33" i="11"/>
  <c r="W33" i="11"/>
  <c r="V33" i="11"/>
  <c r="Y32" i="11"/>
  <c r="X32" i="11"/>
  <c r="W32" i="11"/>
  <c r="V32" i="11"/>
  <c r="Y31" i="11"/>
  <c r="AC31" i="11" s="1"/>
  <c r="AG31" i="11" s="1"/>
  <c r="X31" i="11"/>
  <c r="AB31" i="11" s="1"/>
  <c r="AF31" i="11" s="1"/>
  <c r="W31" i="11"/>
  <c r="AA31" i="11" s="1"/>
  <c r="AE31" i="11" s="1"/>
  <c r="V31" i="11"/>
  <c r="Z31" i="11" s="1"/>
  <c r="Y30" i="11"/>
  <c r="X30" i="11"/>
  <c r="W30" i="11"/>
  <c r="V30" i="11"/>
  <c r="Y29" i="11"/>
  <c r="X29" i="11"/>
  <c r="W29" i="11"/>
  <c r="V29" i="11"/>
  <c r="Y28" i="11"/>
  <c r="X28" i="11"/>
  <c r="W28" i="11"/>
  <c r="V28" i="11"/>
  <c r="Y27" i="11"/>
  <c r="X27" i="11"/>
  <c r="W27" i="11"/>
  <c r="V27" i="11"/>
  <c r="Y26" i="11"/>
  <c r="X26" i="11"/>
  <c r="W26" i="11"/>
  <c r="V26" i="11"/>
  <c r="Y25" i="11"/>
  <c r="X25" i="11"/>
  <c r="W25" i="11"/>
  <c r="V25" i="11"/>
  <c r="Y24" i="11"/>
  <c r="X24" i="11"/>
  <c r="W24" i="11"/>
  <c r="V24" i="11"/>
  <c r="Y23" i="11"/>
  <c r="AC23" i="11" s="1"/>
  <c r="AG23" i="11" s="1"/>
  <c r="X23" i="11"/>
  <c r="AB23" i="11" s="1"/>
  <c r="AF23" i="11" s="1"/>
  <c r="W23" i="11"/>
  <c r="AA23" i="11" s="1"/>
  <c r="AE23" i="11" s="1"/>
  <c r="V23" i="11"/>
  <c r="Z23" i="11" s="1"/>
  <c r="Y22" i="11"/>
  <c r="X22" i="11"/>
  <c r="W22" i="11"/>
  <c r="V22" i="11"/>
  <c r="Y21" i="11"/>
  <c r="X21" i="11"/>
  <c r="W21" i="11"/>
  <c r="V21" i="11"/>
  <c r="Y20" i="11"/>
  <c r="X20" i="11"/>
  <c r="W20" i="11"/>
  <c r="V20" i="11"/>
  <c r="Y19" i="11"/>
  <c r="AC19" i="11" s="1"/>
  <c r="AG19" i="11" s="1"/>
  <c r="X19" i="11"/>
  <c r="AB19" i="11" s="1"/>
  <c r="AF19" i="11" s="1"/>
  <c r="W19" i="11"/>
  <c r="AA19" i="11" s="1"/>
  <c r="AE19" i="11" s="1"/>
  <c r="V19" i="11"/>
  <c r="Z19" i="11" s="1"/>
  <c r="Y18" i="11"/>
  <c r="X18" i="11"/>
  <c r="W18" i="11"/>
  <c r="V18" i="11"/>
  <c r="Y17" i="11"/>
  <c r="X17" i="11"/>
  <c r="W17" i="11"/>
  <c r="V17" i="11"/>
  <c r="Y16" i="11"/>
  <c r="AC16" i="11" s="1"/>
  <c r="AG16" i="11" s="1"/>
  <c r="X16" i="11"/>
  <c r="AB16" i="11" s="1"/>
  <c r="AF16" i="11" s="1"/>
  <c r="W16" i="11"/>
  <c r="AA16" i="11" s="1"/>
  <c r="AE16" i="11" s="1"/>
  <c r="V16" i="11"/>
  <c r="Z16" i="11" s="1"/>
  <c r="Y15" i="11"/>
  <c r="X15" i="11"/>
  <c r="W15" i="11"/>
  <c r="V15" i="11"/>
  <c r="Y14" i="11"/>
  <c r="AC14" i="11" s="1"/>
  <c r="AG14" i="11" s="1"/>
  <c r="X14" i="11"/>
  <c r="AB14" i="11" s="1"/>
  <c r="AF14" i="11" s="1"/>
  <c r="W14" i="11"/>
  <c r="AA14" i="11" s="1"/>
  <c r="AE14" i="11" s="1"/>
  <c r="V14" i="11"/>
  <c r="Z14" i="11" s="1"/>
  <c r="Y13" i="11"/>
  <c r="X13" i="11"/>
  <c r="W13" i="11"/>
  <c r="V13" i="11"/>
  <c r="Y12" i="11"/>
  <c r="AC12" i="11" s="1"/>
  <c r="AG12" i="11" s="1"/>
  <c r="AG228" i="11" s="1"/>
  <c r="X12" i="11"/>
  <c r="AB12" i="11" s="1"/>
  <c r="AF12" i="11" s="1"/>
  <c r="W12" i="11"/>
  <c r="AA12" i="11" s="1"/>
  <c r="AE12" i="11" s="1"/>
  <c r="V12" i="11"/>
  <c r="Z12" i="11" s="1"/>
  <c r="AA12" i="4" l="1"/>
  <c r="AE12" i="4" s="1"/>
  <c r="Z18" i="4"/>
  <c r="AD18" i="4" s="1"/>
  <c r="Z12" i="4"/>
  <c r="AB18" i="4"/>
  <c r="AF18" i="4" s="1"/>
  <c r="AB12" i="4"/>
  <c r="AF12" i="4" s="1"/>
  <c r="AA18" i="4"/>
  <c r="AE18" i="4" s="1"/>
  <c r="AC18" i="4"/>
  <c r="AG18" i="4" s="1"/>
  <c r="AC12" i="4"/>
  <c r="AG12" i="4" s="1"/>
  <c r="AH225" i="11"/>
  <c r="AI225" i="11" s="1"/>
  <c r="AJ225" i="11" s="1"/>
  <c r="AD225" i="11"/>
  <c r="AH222" i="11"/>
  <c r="AI222" i="11" s="1"/>
  <c r="AJ222" i="11" s="1"/>
  <c r="AD222" i="11"/>
  <c r="AH220" i="11"/>
  <c r="AI220" i="11" s="1"/>
  <c r="AJ220" i="11" s="1"/>
  <c r="AD220" i="11"/>
  <c r="AH217" i="11"/>
  <c r="AI217" i="11" s="1"/>
  <c r="AJ217" i="11" s="1"/>
  <c r="AD217" i="11"/>
  <c r="AH215" i="11"/>
  <c r="AI215" i="11" s="1"/>
  <c r="AJ215" i="11" s="1"/>
  <c r="AD215" i="11"/>
  <c r="AH213" i="11"/>
  <c r="AI213" i="11" s="1"/>
  <c r="AJ213" i="11" s="1"/>
  <c r="AD213" i="11"/>
  <c r="AH193" i="11"/>
  <c r="AI193" i="11" s="1"/>
  <c r="AJ193" i="11" s="1"/>
  <c r="AD193" i="11"/>
  <c r="AH189" i="11"/>
  <c r="AI189" i="11" s="1"/>
  <c r="AJ189" i="11" s="1"/>
  <c r="AD189" i="11"/>
  <c r="AH185" i="11"/>
  <c r="AI185" i="11" s="1"/>
  <c r="AJ185" i="11" s="1"/>
  <c r="AD185" i="11"/>
  <c r="AH181" i="11"/>
  <c r="AI181" i="11" s="1"/>
  <c r="AJ181" i="11" s="1"/>
  <c r="AD181" i="11"/>
  <c r="AH177" i="11"/>
  <c r="AI177" i="11" s="1"/>
  <c r="AJ177" i="11" s="1"/>
  <c r="AD177" i="11"/>
  <c r="AH172" i="11"/>
  <c r="AI172" i="11" s="1"/>
  <c r="AJ172" i="11" s="1"/>
  <c r="AD172" i="11"/>
  <c r="AH152" i="11"/>
  <c r="AI152" i="11" s="1"/>
  <c r="AJ152" i="11" s="1"/>
  <c r="AD152" i="11"/>
  <c r="AH148" i="11"/>
  <c r="AI148" i="11" s="1"/>
  <c r="AJ148" i="11" s="1"/>
  <c r="AD148" i="11"/>
  <c r="AH144" i="11"/>
  <c r="AI144" i="11" s="1"/>
  <c r="AJ144" i="11" s="1"/>
  <c r="AD144" i="11"/>
  <c r="AH132" i="11"/>
  <c r="AI132" i="11" s="1"/>
  <c r="AJ132" i="11" s="1"/>
  <c r="AD132" i="11"/>
  <c r="AH18" i="4"/>
  <c r="AI18" i="4" s="1"/>
  <c r="AJ18" i="4" s="1"/>
  <c r="AD12" i="4"/>
  <c r="AH12" i="4"/>
  <c r="AI12" i="4" s="1"/>
  <c r="AJ12" i="4" s="1"/>
  <c r="AH128" i="11"/>
  <c r="AI128" i="11" s="1"/>
  <c r="AJ128" i="11" s="1"/>
  <c r="AD128" i="11"/>
  <c r="AB36" i="11"/>
  <c r="AF36" i="11" s="1"/>
  <c r="AF228" i="11" s="1"/>
  <c r="AH124" i="11"/>
  <c r="AI124" i="11" s="1"/>
  <c r="AJ124" i="11" s="1"/>
  <c r="AD124" i="11"/>
  <c r="AH114" i="11"/>
  <c r="AI114" i="11" s="1"/>
  <c r="AJ114" i="11" s="1"/>
  <c r="AD114" i="11"/>
  <c r="AH112" i="11"/>
  <c r="AI112" i="11" s="1"/>
  <c r="AJ112" i="11" s="1"/>
  <c r="AD112" i="11"/>
  <c r="AH12" i="11"/>
  <c r="AI12" i="11" s="1"/>
  <c r="AJ12" i="11" s="1"/>
  <c r="AD12" i="11"/>
  <c r="AH14" i="11"/>
  <c r="AI14" i="11" s="1"/>
  <c r="AJ14" i="11" s="1"/>
  <c r="AD14" i="11"/>
  <c r="AH16" i="11"/>
  <c r="AI16" i="11" s="1"/>
  <c r="AJ16" i="11" s="1"/>
  <c r="AD16" i="11"/>
  <c r="AH19" i="11"/>
  <c r="AI19" i="11" s="1"/>
  <c r="AJ19" i="11" s="1"/>
  <c r="AD19" i="11"/>
  <c r="AH23" i="11"/>
  <c r="AI23" i="11" s="1"/>
  <c r="AJ23" i="11" s="1"/>
  <c r="AD23" i="11"/>
  <c r="AH31" i="11"/>
  <c r="AI31" i="11" s="1"/>
  <c r="AJ31" i="11" s="1"/>
  <c r="AD31" i="11"/>
  <c r="AH36" i="11"/>
  <c r="AI36" i="11" s="1"/>
  <c r="AJ36" i="11" s="1"/>
  <c r="AD36" i="11"/>
  <c r="AH44" i="11"/>
  <c r="AI44" i="11" s="1"/>
  <c r="AJ44" i="11" s="1"/>
  <c r="AD44" i="11"/>
  <c r="AH48" i="11"/>
  <c r="AI48" i="11" s="1"/>
  <c r="AJ48" i="11" s="1"/>
  <c r="AD48" i="11"/>
  <c r="AH52" i="11"/>
  <c r="AI52" i="11" s="1"/>
  <c r="AJ52" i="11" s="1"/>
  <c r="AD52" i="11"/>
  <c r="AH56" i="11"/>
  <c r="AI56" i="11" s="1"/>
  <c r="AJ56" i="11" s="1"/>
  <c r="AD56" i="11"/>
  <c r="AH64" i="11"/>
  <c r="AI64" i="11" s="1"/>
  <c r="AJ64" i="11" s="1"/>
  <c r="AD64" i="11"/>
  <c r="AH70" i="11"/>
  <c r="AI70" i="11" s="1"/>
  <c r="AJ70" i="11" s="1"/>
  <c r="AD70" i="11"/>
  <c r="AH74" i="11"/>
  <c r="AI74" i="11" s="1"/>
  <c r="AJ74" i="11" s="1"/>
  <c r="AD74" i="11"/>
  <c r="AH82" i="11"/>
  <c r="AI82" i="11" s="1"/>
  <c r="AJ82" i="11" s="1"/>
  <c r="AD82" i="11"/>
  <c r="AH88" i="11"/>
  <c r="AI88" i="11" s="1"/>
  <c r="AJ88" i="11" s="1"/>
  <c r="AD88" i="11"/>
  <c r="AH94" i="11"/>
  <c r="AI94" i="11" s="1"/>
  <c r="AJ94" i="11" s="1"/>
  <c r="AD94" i="11"/>
  <c r="AH96" i="11"/>
  <c r="AI96" i="11" s="1"/>
  <c r="AJ96" i="11" s="1"/>
  <c r="AD96" i="11"/>
  <c r="AH102" i="11"/>
  <c r="AI102" i="11" s="1"/>
  <c r="AJ102" i="11" s="1"/>
  <c r="AD102" i="11"/>
  <c r="AH106" i="11"/>
  <c r="AI106" i="11" s="1"/>
  <c r="AJ106" i="11" s="1"/>
  <c r="AD106" i="11"/>
  <c r="Y171" i="9" l="1"/>
  <c r="X171" i="9"/>
  <c r="W171" i="9"/>
  <c r="V171" i="9"/>
  <c r="Y170" i="9"/>
  <c r="X170" i="9"/>
  <c r="W170" i="9"/>
  <c r="V170" i="9"/>
  <c r="Y169" i="9"/>
  <c r="X169" i="9"/>
  <c r="W169" i="9"/>
  <c r="V169" i="9"/>
  <c r="Y168" i="9"/>
  <c r="X168" i="9"/>
  <c r="W168" i="9"/>
  <c r="V168" i="9"/>
  <c r="Y167" i="9"/>
  <c r="X167" i="9"/>
  <c r="W167" i="9"/>
  <c r="V167" i="9"/>
  <c r="Y166" i="9"/>
  <c r="X166" i="9"/>
  <c r="W166" i="9"/>
  <c r="V166" i="9"/>
  <c r="Y165" i="9"/>
  <c r="X165" i="9"/>
  <c r="W165" i="9"/>
  <c r="V165" i="9"/>
  <c r="Y164" i="9"/>
  <c r="AC164" i="9" s="1"/>
  <c r="AG164" i="9" s="1"/>
  <c r="X164" i="9"/>
  <c r="AB164" i="9" s="1"/>
  <c r="AF164" i="9" s="1"/>
  <c r="W164" i="9"/>
  <c r="AA164" i="9" s="1"/>
  <c r="AE164" i="9" s="1"/>
  <c r="V164" i="9"/>
  <c r="Z164" i="9" s="1"/>
  <c r="Y163" i="9"/>
  <c r="X163" i="9"/>
  <c r="W163" i="9"/>
  <c r="V163" i="9"/>
  <c r="Y162" i="9"/>
  <c r="X162" i="9"/>
  <c r="W162" i="9"/>
  <c r="V162" i="9"/>
  <c r="Y161" i="9"/>
  <c r="X161" i="9"/>
  <c r="W161" i="9"/>
  <c r="V161" i="9"/>
  <c r="Y160" i="9"/>
  <c r="AC160" i="9" s="1"/>
  <c r="AG160" i="9" s="1"/>
  <c r="X160" i="9"/>
  <c r="AB160" i="9" s="1"/>
  <c r="AF160" i="9" s="1"/>
  <c r="W160" i="9"/>
  <c r="AA160" i="9" s="1"/>
  <c r="AE160" i="9" s="1"/>
  <c r="V160" i="9"/>
  <c r="Z160" i="9" s="1"/>
  <c r="Y159" i="9"/>
  <c r="X159" i="9"/>
  <c r="W159" i="9"/>
  <c r="V159" i="9"/>
  <c r="Y158" i="9"/>
  <c r="X158" i="9"/>
  <c r="W158" i="9"/>
  <c r="V158" i="9"/>
  <c r="Y157" i="9"/>
  <c r="X157" i="9"/>
  <c r="W157" i="9"/>
  <c r="V157" i="9"/>
  <c r="Y156" i="9"/>
  <c r="X156" i="9"/>
  <c r="W156" i="9"/>
  <c r="V156" i="9"/>
  <c r="Y155" i="9"/>
  <c r="AC155" i="9" s="1"/>
  <c r="AG155" i="9" s="1"/>
  <c r="X155" i="9"/>
  <c r="AB155" i="9" s="1"/>
  <c r="AF155" i="9" s="1"/>
  <c r="W155" i="9"/>
  <c r="AA155" i="9" s="1"/>
  <c r="AE155" i="9" s="1"/>
  <c r="V155" i="9"/>
  <c r="Z155" i="9" s="1"/>
  <c r="Y154" i="9"/>
  <c r="X154" i="9"/>
  <c r="W154" i="9"/>
  <c r="V154" i="9"/>
  <c r="Y153" i="9"/>
  <c r="AC153" i="9" s="1"/>
  <c r="AG153" i="9" s="1"/>
  <c r="X153" i="9"/>
  <c r="AB153" i="9" s="1"/>
  <c r="AF153" i="9" s="1"/>
  <c r="W153" i="9"/>
  <c r="AA153" i="9" s="1"/>
  <c r="AE153" i="9" s="1"/>
  <c r="V153" i="9"/>
  <c r="Z153" i="9" s="1"/>
  <c r="V76" i="9"/>
  <c r="W76" i="9"/>
  <c r="X76" i="9"/>
  <c r="Y76" i="9"/>
  <c r="V77" i="9"/>
  <c r="W77" i="9"/>
  <c r="X77" i="9"/>
  <c r="Y77" i="9"/>
  <c r="V78" i="9"/>
  <c r="W78" i="9"/>
  <c r="X78" i="9"/>
  <c r="Y78" i="9"/>
  <c r="V79" i="9"/>
  <c r="W79" i="9"/>
  <c r="X79" i="9"/>
  <c r="Y79" i="9"/>
  <c r="V61" i="9"/>
  <c r="W61" i="9"/>
  <c r="X61" i="9"/>
  <c r="Y61" i="9"/>
  <c r="V62" i="9"/>
  <c r="W62" i="9"/>
  <c r="X62" i="9"/>
  <c r="Y62" i="9"/>
  <c r="Y152" i="9"/>
  <c r="X152" i="9"/>
  <c r="W152" i="9"/>
  <c r="V152" i="9"/>
  <c r="Y151" i="9"/>
  <c r="AC151" i="9" s="1"/>
  <c r="AG151" i="9" s="1"/>
  <c r="X151" i="9"/>
  <c r="AB151" i="9" s="1"/>
  <c r="AF151" i="9" s="1"/>
  <c r="W151" i="9"/>
  <c r="AA151" i="9" s="1"/>
  <c r="AE151" i="9" s="1"/>
  <c r="V151" i="9"/>
  <c r="Z151" i="9" s="1"/>
  <c r="Y150" i="9"/>
  <c r="X150" i="9"/>
  <c r="W150" i="9"/>
  <c r="V150" i="9"/>
  <c r="Y149" i="9"/>
  <c r="X149" i="9"/>
  <c r="W149" i="9"/>
  <c r="V149" i="9"/>
  <c r="Y148" i="9"/>
  <c r="X148" i="9"/>
  <c r="W148" i="9"/>
  <c r="V148" i="9"/>
  <c r="Y147" i="9"/>
  <c r="X147" i="9"/>
  <c r="W147" i="9"/>
  <c r="V147" i="9"/>
  <c r="Y146" i="9"/>
  <c r="X146" i="9"/>
  <c r="W146" i="9"/>
  <c r="V146" i="9"/>
  <c r="Y145" i="9"/>
  <c r="X145" i="9"/>
  <c r="W145" i="9"/>
  <c r="V145" i="9"/>
  <c r="Y144" i="9"/>
  <c r="X144" i="9"/>
  <c r="W144" i="9"/>
  <c r="V144" i="9"/>
  <c r="Y143" i="9"/>
  <c r="X143" i="9"/>
  <c r="W143" i="9"/>
  <c r="V143" i="9"/>
  <c r="Y142" i="9"/>
  <c r="X142" i="9"/>
  <c r="W142" i="9"/>
  <c r="V142" i="9"/>
  <c r="Y141" i="9"/>
  <c r="X141" i="9"/>
  <c r="W141" i="9"/>
  <c r="V141" i="9"/>
  <c r="Y140" i="9"/>
  <c r="X140" i="9"/>
  <c r="W140" i="9"/>
  <c r="V140" i="9"/>
  <c r="Y139" i="9"/>
  <c r="AC139" i="9" s="1"/>
  <c r="AG139" i="9" s="1"/>
  <c r="X139" i="9"/>
  <c r="W139" i="9"/>
  <c r="AA139" i="9" s="1"/>
  <c r="AE139" i="9" s="1"/>
  <c r="V139" i="9"/>
  <c r="Z139" i="9" s="1"/>
  <c r="Y138" i="9"/>
  <c r="X138" i="9"/>
  <c r="W138" i="9"/>
  <c r="V138" i="9"/>
  <c r="Y137" i="9"/>
  <c r="X137" i="9"/>
  <c r="W137" i="9"/>
  <c r="V137" i="9"/>
  <c r="Y136" i="9"/>
  <c r="X136" i="9"/>
  <c r="W136" i="9"/>
  <c r="V136" i="9"/>
  <c r="Y135" i="9"/>
  <c r="AC135" i="9" s="1"/>
  <c r="AG135" i="9" s="1"/>
  <c r="X135" i="9"/>
  <c r="AB135" i="9" s="1"/>
  <c r="AF135" i="9" s="1"/>
  <c r="W135" i="9"/>
  <c r="AA135" i="9" s="1"/>
  <c r="AE135" i="9" s="1"/>
  <c r="V135" i="9"/>
  <c r="Z135" i="9" s="1"/>
  <c r="Y134" i="9"/>
  <c r="X134" i="9"/>
  <c r="W134" i="9"/>
  <c r="V134" i="9"/>
  <c r="Y133" i="9"/>
  <c r="AC133" i="9" s="1"/>
  <c r="AG133" i="9" s="1"/>
  <c r="X133" i="9"/>
  <c r="W133" i="9"/>
  <c r="AA133" i="9" s="1"/>
  <c r="AE133" i="9" s="1"/>
  <c r="V133" i="9"/>
  <c r="Z133" i="9" s="1"/>
  <c r="Y132" i="9"/>
  <c r="X132" i="9"/>
  <c r="W132" i="9"/>
  <c r="V132" i="9"/>
  <c r="Y131" i="9"/>
  <c r="X131" i="9"/>
  <c r="W131" i="9"/>
  <c r="V131" i="9"/>
  <c r="Y130" i="9"/>
  <c r="X130" i="9"/>
  <c r="W130" i="9"/>
  <c r="V130" i="9"/>
  <c r="Y129" i="9"/>
  <c r="AC129" i="9" s="1"/>
  <c r="AG129" i="9" s="1"/>
  <c r="X129" i="9"/>
  <c r="AB129" i="9" s="1"/>
  <c r="AF129" i="9" s="1"/>
  <c r="W129" i="9"/>
  <c r="AA129" i="9" s="1"/>
  <c r="AE129" i="9" s="1"/>
  <c r="V129" i="9"/>
  <c r="Z129" i="9" s="1"/>
  <c r="Y128" i="9"/>
  <c r="X128" i="9"/>
  <c r="W128" i="9"/>
  <c r="V128" i="9"/>
  <c r="Y127" i="9"/>
  <c r="X127" i="9"/>
  <c r="W127" i="9"/>
  <c r="V127" i="9"/>
  <c r="Y126" i="9"/>
  <c r="X126" i="9"/>
  <c r="W126" i="9"/>
  <c r="V126" i="9"/>
  <c r="Y125" i="9"/>
  <c r="X125" i="9"/>
  <c r="W125" i="9"/>
  <c r="V125" i="9"/>
  <c r="Y124" i="9"/>
  <c r="X124" i="9"/>
  <c r="W124" i="9"/>
  <c r="V124" i="9"/>
  <c r="Y123" i="9"/>
  <c r="X123" i="9"/>
  <c r="W123" i="9"/>
  <c r="V123" i="9"/>
  <c r="Y122" i="9"/>
  <c r="X122" i="9"/>
  <c r="W122" i="9"/>
  <c r="V122" i="9"/>
  <c r="Y121" i="9"/>
  <c r="X121" i="9"/>
  <c r="W121" i="9"/>
  <c r="V121" i="9"/>
  <c r="Y120" i="9"/>
  <c r="X120" i="9"/>
  <c r="W120" i="9"/>
  <c r="V120" i="9"/>
  <c r="Y119" i="9"/>
  <c r="X119" i="9"/>
  <c r="W119" i="9"/>
  <c r="V119" i="9"/>
  <c r="Y118" i="9"/>
  <c r="X118" i="9"/>
  <c r="W118" i="9"/>
  <c r="V118" i="9"/>
  <c r="Y117" i="9"/>
  <c r="X117" i="9"/>
  <c r="W117" i="9"/>
  <c r="V117" i="9"/>
  <c r="Y116" i="9"/>
  <c r="X116" i="9"/>
  <c r="W116" i="9"/>
  <c r="V116" i="9"/>
  <c r="Y115" i="9"/>
  <c r="AC115" i="9" s="1"/>
  <c r="AG115" i="9" s="1"/>
  <c r="X115" i="9"/>
  <c r="AB115" i="9" s="1"/>
  <c r="AF115" i="9" s="1"/>
  <c r="W115" i="9"/>
  <c r="AA115" i="9" s="1"/>
  <c r="AE115" i="9" s="1"/>
  <c r="V115" i="9"/>
  <c r="Z115" i="9" s="1"/>
  <c r="Y114" i="9"/>
  <c r="X114" i="9"/>
  <c r="W114" i="9"/>
  <c r="V114" i="9"/>
  <c r="Y113" i="9"/>
  <c r="X113" i="9"/>
  <c r="W113" i="9"/>
  <c r="V113" i="9"/>
  <c r="Y112" i="9"/>
  <c r="AC112" i="9" s="1"/>
  <c r="AG112" i="9" s="1"/>
  <c r="X112" i="9"/>
  <c r="AB112" i="9" s="1"/>
  <c r="AF112" i="9" s="1"/>
  <c r="W112" i="9"/>
  <c r="AA112" i="9" s="1"/>
  <c r="AE112" i="9" s="1"/>
  <c r="V112" i="9"/>
  <c r="Z112" i="9" s="1"/>
  <c r="Y111" i="9"/>
  <c r="X111" i="9"/>
  <c r="W111" i="9"/>
  <c r="V111" i="9"/>
  <c r="Y110" i="9"/>
  <c r="AC110" i="9" s="1"/>
  <c r="AG110" i="9" s="1"/>
  <c r="X110" i="9"/>
  <c r="AB110" i="9" s="1"/>
  <c r="AF110" i="9" s="1"/>
  <c r="W110" i="9"/>
  <c r="AA110" i="9" s="1"/>
  <c r="AE110" i="9" s="1"/>
  <c r="V110" i="9"/>
  <c r="Z110" i="9" s="1"/>
  <c r="Y109" i="9"/>
  <c r="X109" i="9"/>
  <c r="W109" i="9"/>
  <c r="V109" i="9"/>
  <c r="Y108" i="9"/>
  <c r="X108" i="9"/>
  <c r="W108" i="9"/>
  <c r="V108" i="9"/>
  <c r="Y107" i="9"/>
  <c r="AC107" i="9" s="1"/>
  <c r="AG107" i="9" s="1"/>
  <c r="X107" i="9"/>
  <c r="AB107" i="9" s="1"/>
  <c r="AF107" i="9" s="1"/>
  <c r="W107" i="9"/>
  <c r="AA107" i="9" s="1"/>
  <c r="AE107" i="9" s="1"/>
  <c r="V107" i="9"/>
  <c r="Z107" i="9" s="1"/>
  <c r="Y106" i="9"/>
  <c r="X106" i="9"/>
  <c r="W106" i="9"/>
  <c r="V106" i="9"/>
  <c r="Y105" i="9"/>
  <c r="X105" i="9"/>
  <c r="W105" i="9"/>
  <c r="V105" i="9"/>
  <c r="Y104" i="9"/>
  <c r="X104" i="9"/>
  <c r="W104" i="9"/>
  <c r="V104" i="9"/>
  <c r="Y103" i="9"/>
  <c r="X103" i="9"/>
  <c r="W103" i="9"/>
  <c r="V103" i="9"/>
  <c r="Y102" i="9"/>
  <c r="X102" i="9"/>
  <c r="W102" i="9"/>
  <c r="V102" i="9"/>
  <c r="Y101" i="9"/>
  <c r="AC101" i="9" s="1"/>
  <c r="AG101" i="9" s="1"/>
  <c r="X101" i="9"/>
  <c r="AB101" i="9" s="1"/>
  <c r="AF101" i="9" s="1"/>
  <c r="W101" i="9"/>
  <c r="AA101" i="9" s="1"/>
  <c r="AE101" i="9" s="1"/>
  <c r="V101" i="9"/>
  <c r="Z101" i="9" s="1"/>
  <c r="Y100" i="9"/>
  <c r="X100" i="9"/>
  <c r="W100" i="9"/>
  <c r="V100" i="9"/>
  <c r="Y99" i="9"/>
  <c r="X99" i="9"/>
  <c r="W99" i="9"/>
  <c r="V99" i="9"/>
  <c r="Y98" i="9"/>
  <c r="X98" i="9"/>
  <c r="W98" i="9"/>
  <c r="V98" i="9"/>
  <c r="Y97" i="9"/>
  <c r="X97" i="9"/>
  <c r="W97" i="9"/>
  <c r="V97" i="9"/>
  <c r="Y96" i="9"/>
  <c r="X96" i="9"/>
  <c r="W96" i="9"/>
  <c r="V96" i="9"/>
  <c r="Y95" i="9"/>
  <c r="X95" i="9"/>
  <c r="W95" i="9"/>
  <c r="V95" i="9"/>
  <c r="Y94" i="9"/>
  <c r="X94" i="9"/>
  <c r="W94" i="9"/>
  <c r="V94" i="9"/>
  <c r="Y93" i="9"/>
  <c r="X93" i="9"/>
  <c r="W93" i="9"/>
  <c r="V93" i="9"/>
  <c r="Y92" i="9"/>
  <c r="X92" i="9"/>
  <c r="W92" i="9"/>
  <c r="V92" i="9"/>
  <c r="Y91" i="9"/>
  <c r="X91" i="9"/>
  <c r="W91" i="9"/>
  <c r="V91" i="9"/>
  <c r="Y90" i="9"/>
  <c r="X90" i="9"/>
  <c r="W90" i="9"/>
  <c r="V90" i="9"/>
  <c r="Y89" i="9"/>
  <c r="AC89" i="9" s="1"/>
  <c r="AG89" i="9" s="1"/>
  <c r="X89" i="9"/>
  <c r="AB89" i="9" s="1"/>
  <c r="AF89" i="9" s="1"/>
  <c r="W89" i="9"/>
  <c r="AA89" i="9" s="1"/>
  <c r="AE89" i="9" s="1"/>
  <c r="V89" i="9"/>
  <c r="Z89" i="9" s="1"/>
  <c r="Y88" i="9"/>
  <c r="X88" i="9"/>
  <c r="W88" i="9"/>
  <c r="V88" i="9"/>
  <c r="Y87" i="9"/>
  <c r="X87" i="9"/>
  <c r="W87" i="9"/>
  <c r="V87" i="9"/>
  <c r="Y86" i="9"/>
  <c r="X86" i="9"/>
  <c r="W86" i="9"/>
  <c r="V86" i="9"/>
  <c r="Y85" i="9"/>
  <c r="X85" i="9"/>
  <c r="W85" i="9"/>
  <c r="V85" i="9"/>
  <c r="Y84" i="9"/>
  <c r="X84" i="9"/>
  <c r="W84" i="9"/>
  <c r="V84" i="9"/>
  <c r="Y83" i="9"/>
  <c r="AC83" i="9" s="1"/>
  <c r="AG83" i="9" s="1"/>
  <c r="X83" i="9"/>
  <c r="AB83" i="9" s="1"/>
  <c r="AF83" i="9" s="1"/>
  <c r="W83" i="9"/>
  <c r="AA83" i="9" s="1"/>
  <c r="AE83" i="9" s="1"/>
  <c r="V83" i="9"/>
  <c r="Z83" i="9" s="1"/>
  <c r="Y82" i="9"/>
  <c r="X82" i="9"/>
  <c r="W82" i="9"/>
  <c r="V82" i="9"/>
  <c r="Y81" i="9"/>
  <c r="X81" i="9"/>
  <c r="W81" i="9"/>
  <c r="V81" i="9"/>
  <c r="Y80" i="9"/>
  <c r="X80" i="9"/>
  <c r="W80" i="9"/>
  <c r="V80" i="9"/>
  <c r="Y75" i="9"/>
  <c r="X75" i="9"/>
  <c r="W75" i="9"/>
  <c r="V75" i="9"/>
  <c r="Y74" i="9"/>
  <c r="X74" i="9"/>
  <c r="W74" i="9"/>
  <c r="V74" i="9"/>
  <c r="Y73" i="9"/>
  <c r="X73" i="9"/>
  <c r="W73" i="9"/>
  <c r="V73" i="9"/>
  <c r="Y72" i="9"/>
  <c r="X72" i="9"/>
  <c r="W72" i="9"/>
  <c r="V72" i="9"/>
  <c r="Y71" i="9"/>
  <c r="AC71" i="9" s="1"/>
  <c r="AG71" i="9" s="1"/>
  <c r="X71" i="9"/>
  <c r="AB71" i="9" s="1"/>
  <c r="AF71" i="9" s="1"/>
  <c r="W71" i="9"/>
  <c r="AA71" i="9" s="1"/>
  <c r="AE71" i="9" s="1"/>
  <c r="V71" i="9"/>
  <c r="Z71" i="9" s="1"/>
  <c r="Y70" i="9"/>
  <c r="X70" i="9"/>
  <c r="W70" i="9"/>
  <c r="V70" i="9"/>
  <c r="Y69" i="9"/>
  <c r="X69" i="9"/>
  <c r="W69" i="9"/>
  <c r="V69" i="9"/>
  <c r="Y68" i="9"/>
  <c r="X68" i="9"/>
  <c r="W68" i="9"/>
  <c r="V68" i="9"/>
  <c r="Y67" i="9"/>
  <c r="X67" i="9"/>
  <c r="W67" i="9"/>
  <c r="V67" i="9"/>
  <c r="Y66" i="9"/>
  <c r="X66" i="9"/>
  <c r="W66" i="9"/>
  <c r="V66" i="9"/>
  <c r="Y65" i="9"/>
  <c r="X65" i="9"/>
  <c r="W65" i="9"/>
  <c r="V65" i="9"/>
  <c r="Y64" i="9"/>
  <c r="X64" i="9"/>
  <c r="W64" i="9"/>
  <c r="V64" i="9"/>
  <c r="Y63" i="9"/>
  <c r="AC63" i="9" s="1"/>
  <c r="AG63" i="9" s="1"/>
  <c r="X63" i="9"/>
  <c r="AB63" i="9" s="1"/>
  <c r="AF63" i="9" s="1"/>
  <c r="W63" i="9"/>
  <c r="AA63" i="9" s="1"/>
  <c r="AE63" i="9" s="1"/>
  <c r="V63" i="9"/>
  <c r="Z63" i="9" s="1"/>
  <c r="Y60" i="9"/>
  <c r="X60" i="9"/>
  <c r="W60" i="9"/>
  <c r="V60" i="9"/>
  <c r="Y59" i="9"/>
  <c r="X59" i="9"/>
  <c r="W59" i="9"/>
  <c r="V59" i="9"/>
  <c r="Y58" i="9"/>
  <c r="X58" i="9"/>
  <c r="W58" i="9"/>
  <c r="V58" i="9"/>
  <c r="Y57" i="9"/>
  <c r="X57" i="9"/>
  <c r="W57" i="9"/>
  <c r="V57" i="9"/>
  <c r="Y56" i="9"/>
  <c r="X56" i="9"/>
  <c r="W56" i="9"/>
  <c r="V56" i="9"/>
  <c r="Y55" i="9"/>
  <c r="X55" i="9"/>
  <c r="W55" i="9"/>
  <c r="V55" i="9"/>
  <c r="Y54" i="9"/>
  <c r="X54" i="9"/>
  <c r="W54" i="9"/>
  <c r="V54" i="9"/>
  <c r="Y53" i="9"/>
  <c r="X53" i="9"/>
  <c r="W53" i="9"/>
  <c r="V53" i="9"/>
  <c r="Y52" i="9"/>
  <c r="X52" i="9"/>
  <c r="W52" i="9"/>
  <c r="V52" i="9"/>
  <c r="Y51" i="9"/>
  <c r="AC51" i="9" s="1"/>
  <c r="AG51" i="9" s="1"/>
  <c r="X51" i="9"/>
  <c r="W51" i="9"/>
  <c r="AA51" i="9" s="1"/>
  <c r="AE51" i="9" s="1"/>
  <c r="V51" i="9"/>
  <c r="Y50" i="9"/>
  <c r="X50" i="9"/>
  <c r="W50" i="9"/>
  <c r="V50" i="9"/>
  <c r="Y49" i="9"/>
  <c r="AC49" i="9" s="1"/>
  <c r="AG49" i="9" s="1"/>
  <c r="X49" i="9"/>
  <c r="AB49" i="9" s="1"/>
  <c r="AF49" i="9" s="1"/>
  <c r="W49" i="9"/>
  <c r="AA49" i="9" s="1"/>
  <c r="AE49" i="9" s="1"/>
  <c r="V49" i="9"/>
  <c r="Z49" i="9" s="1"/>
  <c r="Y48" i="9"/>
  <c r="X48" i="9"/>
  <c r="W48" i="9"/>
  <c r="V48" i="9"/>
  <c r="Y47" i="9"/>
  <c r="X47" i="9"/>
  <c r="W47" i="9"/>
  <c r="V47" i="9"/>
  <c r="Y46" i="9"/>
  <c r="X46" i="9"/>
  <c r="W46" i="9"/>
  <c r="V46" i="9"/>
  <c r="Y45" i="9"/>
  <c r="X45" i="9"/>
  <c r="W45" i="9"/>
  <c r="V45" i="9"/>
  <c r="Y44" i="9"/>
  <c r="AC44" i="9" s="1"/>
  <c r="AG44" i="9" s="1"/>
  <c r="X44" i="9"/>
  <c r="AB44" i="9" s="1"/>
  <c r="AF44" i="9" s="1"/>
  <c r="W44" i="9"/>
  <c r="AA44" i="9" s="1"/>
  <c r="AE44" i="9" s="1"/>
  <c r="V44" i="9"/>
  <c r="Z44" i="9" s="1"/>
  <c r="Y43" i="9"/>
  <c r="X43" i="9"/>
  <c r="W43" i="9"/>
  <c r="V43" i="9"/>
  <c r="Y42" i="9"/>
  <c r="X42" i="9"/>
  <c r="W42" i="9"/>
  <c r="V42" i="9"/>
  <c r="Y41" i="9"/>
  <c r="X41" i="9"/>
  <c r="W41" i="9"/>
  <c r="V41" i="9"/>
  <c r="Y40" i="9"/>
  <c r="X40" i="9"/>
  <c r="W40" i="9"/>
  <c r="V40" i="9"/>
  <c r="Y39" i="9"/>
  <c r="X39" i="9"/>
  <c r="W39" i="9"/>
  <c r="V39" i="9"/>
  <c r="Y38" i="9"/>
  <c r="X38" i="9"/>
  <c r="W38" i="9"/>
  <c r="V38" i="9"/>
  <c r="Y37" i="9"/>
  <c r="X37" i="9"/>
  <c r="W37" i="9"/>
  <c r="V37" i="9"/>
  <c r="Y36" i="9"/>
  <c r="X36" i="9"/>
  <c r="W36" i="9"/>
  <c r="V36" i="9"/>
  <c r="Y35" i="9"/>
  <c r="X35" i="9"/>
  <c r="W35" i="9"/>
  <c r="V35" i="9"/>
  <c r="Y34" i="9"/>
  <c r="X34" i="9"/>
  <c r="W34" i="9"/>
  <c r="V34" i="9"/>
  <c r="Y33" i="9"/>
  <c r="X33" i="9"/>
  <c r="W33" i="9"/>
  <c r="V33" i="9"/>
  <c r="Y32" i="9"/>
  <c r="X32" i="9"/>
  <c r="W32" i="9"/>
  <c r="V32" i="9"/>
  <c r="Y31" i="9"/>
  <c r="X31" i="9"/>
  <c r="W31" i="9"/>
  <c r="V31" i="9"/>
  <c r="Y30" i="9"/>
  <c r="X30" i="9"/>
  <c r="W30" i="9"/>
  <c r="V30" i="9"/>
  <c r="Y29" i="9"/>
  <c r="X29" i="9"/>
  <c r="W29" i="9"/>
  <c r="V29" i="9"/>
  <c r="Y28" i="9"/>
  <c r="X28" i="9"/>
  <c r="W28" i="9"/>
  <c r="V28" i="9"/>
  <c r="Y27" i="9"/>
  <c r="X27" i="9"/>
  <c r="W27" i="9"/>
  <c r="V27" i="9"/>
  <c r="Y26" i="9"/>
  <c r="X26" i="9"/>
  <c r="W26" i="9"/>
  <c r="V26" i="9"/>
  <c r="Y25" i="9"/>
  <c r="X25" i="9"/>
  <c r="W25" i="9"/>
  <c r="V25" i="9"/>
  <c r="Y24" i="9"/>
  <c r="AC24" i="9" s="1"/>
  <c r="AG24" i="9" s="1"/>
  <c r="X24" i="9"/>
  <c r="AB24" i="9" s="1"/>
  <c r="AF24" i="9" s="1"/>
  <c r="W24" i="9"/>
  <c r="AA24" i="9" s="1"/>
  <c r="AE24" i="9" s="1"/>
  <c r="V24" i="9"/>
  <c r="Z24" i="9" s="1"/>
  <c r="Y23" i="9"/>
  <c r="X23" i="9"/>
  <c r="W23" i="9"/>
  <c r="V23" i="9"/>
  <c r="Y22" i="9"/>
  <c r="X22" i="9"/>
  <c r="W22" i="9"/>
  <c r="V22" i="9"/>
  <c r="Y21" i="9"/>
  <c r="X21" i="9"/>
  <c r="W21" i="9"/>
  <c r="V21" i="9"/>
  <c r="Y20" i="9"/>
  <c r="X20" i="9"/>
  <c r="W20" i="9"/>
  <c r="V20" i="9"/>
  <c r="Y19" i="9"/>
  <c r="X19" i="9"/>
  <c r="W19" i="9"/>
  <c r="V19" i="9"/>
  <c r="Y18" i="9"/>
  <c r="X18" i="9"/>
  <c r="W18" i="9"/>
  <c r="V18" i="9"/>
  <c r="Y17" i="9"/>
  <c r="X17" i="9"/>
  <c r="W17" i="9"/>
  <c r="V17" i="9"/>
  <c r="Y16" i="9"/>
  <c r="X16" i="9"/>
  <c r="W16" i="9"/>
  <c r="V16" i="9"/>
  <c r="Y15" i="9"/>
  <c r="X15" i="9"/>
  <c r="W15" i="9"/>
  <c r="V15" i="9"/>
  <c r="Y14" i="9"/>
  <c r="X14" i="9"/>
  <c r="W14" i="9"/>
  <c r="V14" i="9"/>
  <c r="Y13" i="9"/>
  <c r="X13" i="9"/>
  <c r="W13" i="9"/>
  <c r="V13" i="9"/>
  <c r="Y12" i="9"/>
  <c r="AC12" i="9" s="1"/>
  <c r="AG12" i="9" s="1"/>
  <c r="X12" i="9"/>
  <c r="AB12" i="9" s="1"/>
  <c r="AF12" i="9" s="1"/>
  <c r="W12" i="9"/>
  <c r="AA12" i="9" s="1"/>
  <c r="AE12" i="9" s="1"/>
  <c r="V12" i="9"/>
  <c r="Z12" i="9" s="1"/>
  <c r="Y34" i="8"/>
  <c r="X34" i="8"/>
  <c r="W34" i="8"/>
  <c r="V34" i="8"/>
  <c r="Y33" i="8"/>
  <c r="AC33" i="8" s="1"/>
  <c r="AG33" i="8" s="1"/>
  <c r="X33" i="8"/>
  <c r="AB33" i="8" s="1"/>
  <c r="AF33" i="8" s="1"/>
  <c r="W33" i="8"/>
  <c r="AA33" i="8" s="1"/>
  <c r="AE33" i="8" s="1"/>
  <c r="V33" i="8"/>
  <c r="Z33" i="8" s="1"/>
  <c r="V22" i="8"/>
  <c r="W22" i="8"/>
  <c r="X22" i="8"/>
  <c r="Y22" i="8"/>
  <c r="V29" i="8"/>
  <c r="W29" i="8"/>
  <c r="X29" i="8"/>
  <c r="Y29" i="8"/>
  <c r="V30" i="8"/>
  <c r="W30" i="8"/>
  <c r="X30" i="8"/>
  <c r="Y30" i="8"/>
  <c r="V31" i="8"/>
  <c r="W31" i="8"/>
  <c r="X31" i="8"/>
  <c r="Y31" i="8"/>
  <c r="V32" i="8"/>
  <c r="W32" i="8"/>
  <c r="X32" i="8"/>
  <c r="Y32" i="8"/>
  <c r="V19" i="8"/>
  <c r="W19" i="8"/>
  <c r="X19" i="8"/>
  <c r="Y19" i="8"/>
  <c r="Y39" i="8"/>
  <c r="X39" i="8"/>
  <c r="W39" i="8"/>
  <c r="V39" i="8"/>
  <c r="Y38" i="8"/>
  <c r="X38" i="8"/>
  <c r="W38" i="8"/>
  <c r="V38" i="8"/>
  <c r="Y37" i="8"/>
  <c r="AC37" i="8" s="1"/>
  <c r="AG37" i="8" s="1"/>
  <c r="X37" i="8"/>
  <c r="AB37" i="8" s="1"/>
  <c r="AF37" i="8" s="1"/>
  <c r="W37" i="8"/>
  <c r="AA37" i="8" s="1"/>
  <c r="AE37" i="8" s="1"/>
  <c r="V37" i="8"/>
  <c r="Z37" i="8" s="1"/>
  <c r="Y36" i="8"/>
  <c r="X36" i="8"/>
  <c r="W36" i="8"/>
  <c r="V36" i="8"/>
  <c r="Y35" i="8"/>
  <c r="AC35" i="8" s="1"/>
  <c r="AG35" i="8" s="1"/>
  <c r="X35" i="8"/>
  <c r="AB35" i="8" s="1"/>
  <c r="AF35" i="8" s="1"/>
  <c r="W35" i="8"/>
  <c r="AA35" i="8" s="1"/>
  <c r="AE35" i="8" s="1"/>
  <c r="V35" i="8"/>
  <c r="Z35" i="8" s="1"/>
  <c r="Y28" i="8"/>
  <c r="AC28" i="8" s="1"/>
  <c r="AG28" i="8" s="1"/>
  <c r="X28" i="8"/>
  <c r="AB28" i="8" s="1"/>
  <c r="AF28" i="8" s="1"/>
  <c r="W28" i="8"/>
  <c r="AA28" i="8" s="1"/>
  <c r="AE28" i="8" s="1"/>
  <c r="V28" i="8"/>
  <c r="Z28" i="8" s="1"/>
  <c r="Y27" i="8"/>
  <c r="X27" i="8"/>
  <c r="W27" i="8"/>
  <c r="V27" i="8"/>
  <c r="Y26" i="8"/>
  <c r="X26" i="8"/>
  <c r="W26" i="8"/>
  <c r="V26" i="8"/>
  <c r="Y25" i="8"/>
  <c r="X25" i="8"/>
  <c r="W25" i="8"/>
  <c r="V25" i="8"/>
  <c r="Y24" i="8"/>
  <c r="AC24" i="8" s="1"/>
  <c r="AG24" i="8" s="1"/>
  <c r="X24" i="8"/>
  <c r="AB24" i="8" s="1"/>
  <c r="AF24" i="8" s="1"/>
  <c r="W24" i="8"/>
  <c r="AA24" i="8" s="1"/>
  <c r="AE24" i="8" s="1"/>
  <c r="V24" i="8"/>
  <c r="Z24" i="8" s="1"/>
  <c r="Y23" i="8"/>
  <c r="X23" i="8"/>
  <c r="W23" i="8"/>
  <c r="V23" i="8"/>
  <c r="Y21" i="8"/>
  <c r="X21" i="8"/>
  <c r="W21" i="8"/>
  <c r="V21" i="8"/>
  <c r="Y20" i="8"/>
  <c r="AC20" i="8" s="1"/>
  <c r="X20" i="8"/>
  <c r="AB20" i="8" s="1"/>
  <c r="AF20" i="8" s="1"/>
  <c r="W20" i="8"/>
  <c r="AA20" i="8" s="1"/>
  <c r="AE20" i="8" s="1"/>
  <c r="V20" i="8"/>
  <c r="Z20" i="8" s="1"/>
  <c r="Y18" i="8"/>
  <c r="X18" i="8"/>
  <c r="W18" i="8"/>
  <c r="V18" i="8"/>
  <c r="Y17" i="8"/>
  <c r="AC17" i="8" s="1"/>
  <c r="AG17" i="8" s="1"/>
  <c r="X17" i="8"/>
  <c r="AB17" i="8" s="1"/>
  <c r="AF17" i="8" s="1"/>
  <c r="W17" i="8"/>
  <c r="AA17" i="8" s="1"/>
  <c r="AE17" i="8" s="1"/>
  <c r="V17" i="8"/>
  <c r="Z17" i="8" s="1"/>
  <c r="Y16" i="8"/>
  <c r="X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AC12" i="8" s="1"/>
  <c r="AG12" i="8" s="1"/>
  <c r="X12" i="8"/>
  <c r="AB12" i="8" s="1"/>
  <c r="AF12" i="8" s="1"/>
  <c r="AF40" i="8" s="1"/>
  <c r="W12" i="8"/>
  <c r="AA12" i="8" s="1"/>
  <c r="AE12" i="8" s="1"/>
  <c r="V12" i="8"/>
  <c r="Z12" i="8" s="1"/>
  <c r="AH164" i="9" l="1"/>
  <c r="AI164" i="9" s="1"/>
  <c r="AJ164" i="9" s="1"/>
  <c r="AD164" i="9"/>
  <c r="AH160" i="9"/>
  <c r="AI160" i="9" s="1"/>
  <c r="AJ160" i="9" s="1"/>
  <c r="AD160" i="9"/>
  <c r="AH155" i="9"/>
  <c r="AI155" i="9" s="1"/>
  <c r="AJ155" i="9" s="1"/>
  <c r="AD155" i="9"/>
  <c r="AH153" i="9"/>
  <c r="AI153" i="9" s="1"/>
  <c r="AJ153" i="9" s="1"/>
  <c r="AD153" i="9"/>
  <c r="AB139" i="9"/>
  <c r="AF139" i="9" s="1"/>
  <c r="AB133" i="9"/>
  <c r="AF133" i="9" s="1"/>
  <c r="AC79" i="9"/>
  <c r="AG79" i="9" s="1"/>
  <c r="AG172" i="9" s="1"/>
  <c r="AA79" i="9"/>
  <c r="AE79" i="9" s="1"/>
  <c r="AB79" i="9"/>
  <c r="AF79" i="9" s="1"/>
  <c r="Z79" i="9"/>
  <c r="AD79" i="9" s="1"/>
  <c r="Z51" i="9"/>
  <c r="AD51" i="9" s="1"/>
  <c r="AB51" i="9"/>
  <c r="AF51" i="9" s="1"/>
  <c r="AH12" i="9"/>
  <c r="AI12" i="9" s="1"/>
  <c r="AJ12" i="9" s="1"/>
  <c r="AD12" i="9"/>
  <c r="AH24" i="9"/>
  <c r="AI24" i="9" s="1"/>
  <c r="AJ24" i="9" s="1"/>
  <c r="AD24" i="9"/>
  <c r="AH44" i="9"/>
  <c r="AI44" i="9" s="1"/>
  <c r="AJ44" i="9" s="1"/>
  <c r="AD44" i="9"/>
  <c r="AH49" i="9"/>
  <c r="AI49" i="9" s="1"/>
  <c r="AJ49" i="9" s="1"/>
  <c r="AD49" i="9"/>
  <c r="AH51" i="9"/>
  <c r="AI51" i="9" s="1"/>
  <c r="AJ51" i="9" s="1"/>
  <c r="AH63" i="9"/>
  <c r="AI63" i="9" s="1"/>
  <c r="AJ63" i="9" s="1"/>
  <c r="AD63" i="9"/>
  <c r="AH71" i="9"/>
  <c r="AI71" i="9" s="1"/>
  <c r="AJ71" i="9" s="1"/>
  <c r="AD71" i="9"/>
  <c r="AH83" i="9"/>
  <c r="AI83" i="9" s="1"/>
  <c r="AJ83" i="9" s="1"/>
  <c r="AD83" i="9"/>
  <c r="AH89" i="9"/>
  <c r="AI89" i="9" s="1"/>
  <c r="AJ89" i="9" s="1"/>
  <c r="AD89" i="9"/>
  <c r="AH101" i="9"/>
  <c r="AI101" i="9" s="1"/>
  <c r="AJ101" i="9" s="1"/>
  <c r="AD101" i="9"/>
  <c r="AH107" i="9"/>
  <c r="AI107" i="9" s="1"/>
  <c r="AJ107" i="9" s="1"/>
  <c r="AD107" i="9"/>
  <c r="AH110" i="9"/>
  <c r="AI110" i="9" s="1"/>
  <c r="AJ110" i="9" s="1"/>
  <c r="AD110" i="9"/>
  <c r="AH112" i="9"/>
  <c r="AI112" i="9" s="1"/>
  <c r="AJ112" i="9" s="1"/>
  <c r="AD112" i="9"/>
  <c r="AH115" i="9"/>
  <c r="AI115" i="9" s="1"/>
  <c r="AJ115" i="9" s="1"/>
  <c r="AD115" i="9"/>
  <c r="AH129" i="9"/>
  <c r="AI129" i="9" s="1"/>
  <c r="AJ129" i="9" s="1"/>
  <c r="AD129" i="9"/>
  <c r="AH133" i="9"/>
  <c r="AI133" i="9" s="1"/>
  <c r="AJ133" i="9" s="1"/>
  <c r="AD133" i="9"/>
  <c r="AH135" i="9"/>
  <c r="AI135" i="9" s="1"/>
  <c r="AJ135" i="9" s="1"/>
  <c r="AD135" i="9"/>
  <c r="AH139" i="9"/>
  <c r="AI139" i="9" s="1"/>
  <c r="AJ139" i="9" s="1"/>
  <c r="AD139" i="9"/>
  <c r="AH151" i="9"/>
  <c r="AI151" i="9" s="1"/>
  <c r="AJ151" i="9" s="1"/>
  <c r="AD151" i="9"/>
  <c r="AH33" i="8"/>
  <c r="AI33" i="8" s="1"/>
  <c r="AJ33" i="8" s="1"/>
  <c r="AD33" i="8"/>
  <c r="AG20" i="8"/>
  <c r="AG40" i="8" s="1"/>
  <c r="AH12" i="8"/>
  <c r="AI12" i="8" s="1"/>
  <c r="AJ12" i="8" s="1"/>
  <c r="AD12" i="8"/>
  <c r="AH17" i="8"/>
  <c r="AI17" i="8" s="1"/>
  <c r="AJ17" i="8" s="1"/>
  <c r="AD17" i="8"/>
  <c r="AH20" i="8"/>
  <c r="AI20" i="8" s="1"/>
  <c r="AJ20" i="8" s="1"/>
  <c r="AD20" i="8"/>
  <c r="AH24" i="8"/>
  <c r="AI24" i="8" s="1"/>
  <c r="AJ24" i="8" s="1"/>
  <c r="AD24" i="8"/>
  <c r="AH28" i="8"/>
  <c r="AI28" i="8" s="1"/>
  <c r="AJ28" i="8" s="1"/>
  <c r="AD28" i="8"/>
  <c r="AH35" i="8"/>
  <c r="AI35" i="8" s="1"/>
  <c r="AJ35" i="8" s="1"/>
  <c r="AD35" i="8"/>
  <c r="AH37" i="8"/>
  <c r="AI37" i="8" s="1"/>
  <c r="AJ37" i="8" s="1"/>
  <c r="AD37" i="8"/>
  <c r="AF172" i="9" l="1"/>
  <c r="AH79" i="9"/>
  <c r="AI79" i="9" s="1"/>
  <c r="AJ79" i="9" s="1"/>
  <c r="Y411" i="7"/>
  <c r="X411" i="7"/>
  <c r="W411" i="7"/>
  <c r="V411" i="7"/>
  <c r="Y410" i="7"/>
  <c r="X410" i="7"/>
  <c r="W410" i="7"/>
  <c r="V410" i="7"/>
  <c r="Y409" i="7"/>
  <c r="X409" i="7"/>
  <c r="W409" i="7"/>
  <c r="V409" i="7"/>
  <c r="Y408" i="7"/>
  <c r="X408" i="7"/>
  <c r="W408" i="7"/>
  <c r="V408" i="7"/>
  <c r="Y407" i="7"/>
  <c r="X407" i="7"/>
  <c r="W407" i="7"/>
  <c r="V407" i="7"/>
  <c r="Y406" i="7"/>
  <c r="X406" i="7"/>
  <c r="W406" i="7"/>
  <c r="V406" i="7"/>
  <c r="Y405" i="7"/>
  <c r="X405" i="7"/>
  <c r="W405" i="7"/>
  <c r="V405" i="7"/>
  <c r="Y404" i="7"/>
  <c r="X404" i="7"/>
  <c r="W404" i="7"/>
  <c r="V404" i="7"/>
  <c r="Y403" i="7"/>
  <c r="X403" i="7"/>
  <c r="W403" i="7"/>
  <c r="V403" i="7"/>
  <c r="Y402" i="7"/>
  <c r="X402" i="7"/>
  <c r="W402" i="7"/>
  <c r="V402" i="7"/>
  <c r="Y401" i="7"/>
  <c r="X401" i="7"/>
  <c r="W401" i="7"/>
  <c r="V401" i="7"/>
  <c r="Y400" i="7"/>
  <c r="X400" i="7"/>
  <c r="W400" i="7"/>
  <c r="V400" i="7"/>
  <c r="Y399" i="7"/>
  <c r="X399" i="7"/>
  <c r="W399" i="7"/>
  <c r="V399" i="7"/>
  <c r="Y398" i="7"/>
  <c r="X398" i="7"/>
  <c r="W398" i="7"/>
  <c r="V398" i="7"/>
  <c r="Y397" i="7"/>
  <c r="X397" i="7"/>
  <c r="W397" i="7"/>
  <c r="V397" i="7"/>
  <c r="Y396" i="7"/>
  <c r="X396" i="7"/>
  <c r="W396" i="7"/>
  <c r="V396" i="7"/>
  <c r="Y395" i="7"/>
  <c r="X395" i="7"/>
  <c r="W395" i="7"/>
  <c r="V395" i="7"/>
  <c r="Y394" i="7"/>
  <c r="X394" i="7"/>
  <c r="W394" i="7"/>
  <c r="V394" i="7"/>
  <c r="Y393" i="7"/>
  <c r="X393" i="7"/>
  <c r="W393" i="7"/>
  <c r="V393" i="7"/>
  <c r="Y392" i="7"/>
  <c r="AC392" i="7" s="1"/>
  <c r="AG392" i="7" s="1"/>
  <c r="X392" i="7"/>
  <c r="AB392" i="7" s="1"/>
  <c r="AF392" i="7" s="1"/>
  <c r="W392" i="7"/>
  <c r="AA392" i="7" s="1"/>
  <c r="AE392" i="7" s="1"/>
  <c r="V392" i="7"/>
  <c r="Z392" i="7" s="1"/>
  <c r="Y391" i="7"/>
  <c r="X391" i="7"/>
  <c r="W391" i="7"/>
  <c r="V391" i="7"/>
  <c r="Y390" i="7"/>
  <c r="X390" i="7"/>
  <c r="W390" i="7"/>
  <c r="V390" i="7"/>
  <c r="Y389" i="7"/>
  <c r="X389" i="7"/>
  <c r="W389" i="7"/>
  <c r="V389" i="7"/>
  <c r="Y388" i="7"/>
  <c r="X388" i="7"/>
  <c r="W388" i="7"/>
  <c r="V388" i="7"/>
  <c r="Y387" i="7"/>
  <c r="X387" i="7"/>
  <c r="W387" i="7"/>
  <c r="V387" i="7"/>
  <c r="Y386" i="7"/>
  <c r="X386" i="7"/>
  <c r="W386" i="7"/>
  <c r="V386" i="7"/>
  <c r="Y385" i="7"/>
  <c r="X385" i="7"/>
  <c r="W385" i="7"/>
  <c r="V385" i="7"/>
  <c r="Y384" i="7"/>
  <c r="X384" i="7"/>
  <c r="W384" i="7"/>
  <c r="V384" i="7"/>
  <c r="Y383" i="7"/>
  <c r="X383" i="7"/>
  <c r="W383" i="7"/>
  <c r="V383" i="7"/>
  <c r="Y382" i="7"/>
  <c r="X382" i="7"/>
  <c r="W382" i="7"/>
  <c r="V382" i="7"/>
  <c r="Y381" i="7"/>
  <c r="X381" i="7"/>
  <c r="W381" i="7"/>
  <c r="V381" i="7"/>
  <c r="Y380" i="7"/>
  <c r="X380" i="7"/>
  <c r="W380" i="7"/>
  <c r="V380" i="7"/>
  <c r="Y379" i="7"/>
  <c r="X379" i="7"/>
  <c r="W379" i="7"/>
  <c r="V379" i="7"/>
  <c r="Y378" i="7"/>
  <c r="X378" i="7"/>
  <c r="W378" i="7"/>
  <c r="V378" i="7"/>
  <c r="Y377" i="7"/>
  <c r="X377" i="7"/>
  <c r="W377" i="7"/>
  <c r="V377" i="7"/>
  <c r="Y376" i="7"/>
  <c r="X376" i="7"/>
  <c r="W376" i="7"/>
  <c r="V376" i="7"/>
  <c r="Y375" i="7"/>
  <c r="X375" i="7"/>
  <c r="W375" i="7"/>
  <c r="V375" i="7"/>
  <c r="Y374" i="7"/>
  <c r="X374" i="7"/>
  <c r="W374" i="7"/>
  <c r="V374" i="7"/>
  <c r="Y373" i="7"/>
  <c r="X373" i="7"/>
  <c r="W373" i="7"/>
  <c r="V373" i="7"/>
  <c r="Y372" i="7"/>
  <c r="AC372" i="7" s="1"/>
  <c r="AG372" i="7" s="1"/>
  <c r="X372" i="7"/>
  <c r="AB372" i="7" s="1"/>
  <c r="AF372" i="7" s="1"/>
  <c r="W372" i="7"/>
  <c r="AA372" i="7" s="1"/>
  <c r="AE372" i="7" s="1"/>
  <c r="V372" i="7"/>
  <c r="Z372" i="7" s="1"/>
  <c r="Y371" i="7"/>
  <c r="X371" i="7"/>
  <c r="W371" i="7"/>
  <c r="V371" i="7"/>
  <c r="Y370" i="7"/>
  <c r="X370" i="7"/>
  <c r="W370" i="7"/>
  <c r="V370" i="7"/>
  <c r="Y369" i="7"/>
  <c r="X369" i="7"/>
  <c r="W369" i="7"/>
  <c r="V369" i="7"/>
  <c r="Y368" i="7"/>
  <c r="X368" i="7"/>
  <c r="W368" i="7"/>
  <c r="V368" i="7"/>
  <c r="Y367" i="7"/>
  <c r="X367" i="7"/>
  <c r="W367" i="7"/>
  <c r="V367" i="7"/>
  <c r="Y366" i="7"/>
  <c r="X366" i="7"/>
  <c r="W366" i="7"/>
  <c r="V366" i="7"/>
  <c r="Y365" i="7"/>
  <c r="X365" i="7"/>
  <c r="W365" i="7"/>
  <c r="V365" i="7"/>
  <c r="Y364" i="7"/>
  <c r="X364" i="7"/>
  <c r="W364" i="7"/>
  <c r="V364" i="7"/>
  <c r="Y363" i="7"/>
  <c r="X363" i="7"/>
  <c r="W363" i="7"/>
  <c r="V363" i="7"/>
  <c r="Y362" i="7"/>
  <c r="X362" i="7"/>
  <c r="W362" i="7"/>
  <c r="V362" i="7"/>
  <c r="Y361" i="7"/>
  <c r="X361" i="7"/>
  <c r="W361" i="7"/>
  <c r="V361" i="7"/>
  <c r="Y360" i="7"/>
  <c r="X360" i="7"/>
  <c r="W360" i="7"/>
  <c r="V360" i="7"/>
  <c r="Y359" i="7"/>
  <c r="X359" i="7"/>
  <c r="W359" i="7"/>
  <c r="V359" i="7"/>
  <c r="Y358" i="7"/>
  <c r="X358" i="7"/>
  <c r="W358" i="7"/>
  <c r="V358" i="7"/>
  <c r="Y357" i="7"/>
  <c r="X357" i="7"/>
  <c r="W357" i="7"/>
  <c r="V357" i="7"/>
  <c r="Y356" i="7"/>
  <c r="X356" i="7"/>
  <c r="W356" i="7"/>
  <c r="V356" i="7"/>
  <c r="Y355" i="7"/>
  <c r="X355" i="7"/>
  <c r="W355" i="7"/>
  <c r="V355" i="7"/>
  <c r="Y354" i="7"/>
  <c r="X354" i="7"/>
  <c r="W354" i="7"/>
  <c r="V354" i="7"/>
  <c r="Y353" i="7"/>
  <c r="X353" i="7"/>
  <c r="W353" i="7"/>
  <c r="V353" i="7"/>
  <c r="Y352" i="7"/>
  <c r="AC352" i="7" s="1"/>
  <c r="AG352" i="7" s="1"/>
  <c r="X352" i="7"/>
  <c r="AB352" i="7" s="1"/>
  <c r="AF352" i="7" s="1"/>
  <c r="W352" i="7"/>
  <c r="AA352" i="7" s="1"/>
  <c r="AE352" i="7" s="1"/>
  <c r="V352" i="7"/>
  <c r="Z352" i="7" s="1"/>
  <c r="Y351" i="7"/>
  <c r="X351" i="7"/>
  <c r="W351" i="7"/>
  <c r="V351" i="7"/>
  <c r="Y350" i="7"/>
  <c r="X350" i="7"/>
  <c r="W350" i="7"/>
  <c r="V350" i="7"/>
  <c r="Y349" i="7"/>
  <c r="X349" i="7"/>
  <c r="W349" i="7"/>
  <c r="V349" i="7"/>
  <c r="Y348" i="7"/>
  <c r="X348" i="7"/>
  <c r="W348" i="7"/>
  <c r="V348" i="7"/>
  <c r="Y347" i="7"/>
  <c r="X347" i="7"/>
  <c r="W347" i="7"/>
  <c r="V347" i="7"/>
  <c r="Y346" i="7"/>
  <c r="X346" i="7"/>
  <c r="W346" i="7"/>
  <c r="V346" i="7"/>
  <c r="Y345" i="7"/>
  <c r="X345" i="7"/>
  <c r="W345" i="7"/>
  <c r="V345" i="7"/>
  <c r="Y344" i="7"/>
  <c r="X344" i="7"/>
  <c r="W344" i="7"/>
  <c r="V344" i="7"/>
  <c r="Y343" i="7"/>
  <c r="X343" i="7"/>
  <c r="W343" i="7"/>
  <c r="V343" i="7"/>
  <c r="Y342" i="7"/>
  <c r="X342" i="7"/>
  <c r="W342" i="7"/>
  <c r="V342" i="7"/>
  <c r="Y341" i="7"/>
  <c r="X341" i="7"/>
  <c r="W341" i="7"/>
  <c r="V341" i="7"/>
  <c r="Y340" i="7"/>
  <c r="X340" i="7"/>
  <c r="W340" i="7"/>
  <c r="V340" i="7"/>
  <c r="Y339" i="7"/>
  <c r="X339" i="7"/>
  <c r="W339" i="7"/>
  <c r="V339" i="7"/>
  <c r="Y338" i="7"/>
  <c r="X338" i="7"/>
  <c r="W338" i="7"/>
  <c r="V338" i="7"/>
  <c r="Y337" i="7"/>
  <c r="X337" i="7"/>
  <c r="W337" i="7"/>
  <c r="V337" i="7"/>
  <c r="Y336" i="7"/>
  <c r="X336" i="7"/>
  <c r="W336" i="7"/>
  <c r="V336" i="7"/>
  <c r="Y335" i="7"/>
  <c r="X335" i="7"/>
  <c r="W335" i="7"/>
  <c r="V335" i="7"/>
  <c r="Y334" i="7"/>
  <c r="X334" i="7"/>
  <c r="W334" i="7"/>
  <c r="V334" i="7"/>
  <c r="Y333" i="7"/>
  <c r="X333" i="7"/>
  <c r="W333" i="7"/>
  <c r="V333" i="7"/>
  <c r="Y332" i="7"/>
  <c r="AC332" i="7" s="1"/>
  <c r="AG332" i="7" s="1"/>
  <c r="X332" i="7"/>
  <c r="AB332" i="7" s="1"/>
  <c r="AF332" i="7" s="1"/>
  <c r="W332" i="7"/>
  <c r="AA332" i="7" s="1"/>
  <c r="AE332" i="7" s="1"/>
  <c r="V332" i="7"/>
  <c r="Z332" i="7" s="1"/>
  <c r="Y331" i="7"/>
  <c r="X331" i="7"/>
  <c r="W331" i="7"/>
  <c r="V331" i="7"/>
  <c r="Y330" i="7"/>
  <c r="X330" i="7"/>
  <c r="W330" i="7"/>
  <c r="V330" i="7"/>
  <c r="Y329" i="7"/>
  <c r="X329" i="7"/>
  <c r="W329" i="7"/>
  <c r="V329" i="7"/>
  <c r="Y328" i="7"/>
  <c r="X328" i="7"/>
  <c r="W328" i="7"/>
  <c r="V328" i="7"/>
  <c r="Y327" i="7"/>
  <c r="X327" i="7"/>
  <c r="W327" i="7"/>
  <c r="V327" i="7"/>
  <c r="Y326" i="7"/>
  <c r="X326" i="7"/>
  <c r="W326" i="7"/>
  <c r="V326" i="7"/>
  <c r="Y325" i="7"/>
  <c r="X325" i="7"/>
  <c r="W325" i="7"/>
  <c r="V325" i="7"/>
  <c r="Y324" i="7"/>
  <c r="X324" i="7"/>
  <c r="W324" i="7"/>
  <c r="V324" i="7"/>
  <c r="Y323" i="7"/>
  <c r="X323" i="7"/>
  <c r="W323" i="7"/>
  <c r="V323" i="7"/>
  <c r="Y322" i="7"/>
  <c r="X322" i="7"/>
  <c r="W322" i="7"/>
  <c r="V322" i="7"/>
  <c r="Y321" i="7"/>
  <c r="X321" i="7"/>
  <c r="W321" i="7"/>
  <c r="V321" i="7"/>
  <c r="Y320" i="7"/>
  <c r="X320" i="7"/>
  <c r="W320" i="7"/>
  <c r="V320" i="7"/>
  <c r="Y319" i="7"/>
  <c r="X319" i="7"/>
  <c r="W319" i="7"/>
  <c r="V319" i="7"/>
  <c r="Y318" i="7"/>
  <c r="X318" i="7"/>
  <c r="W318" i="7"/>
  <c r="V318" i="7"/>
  <c r="Y317" i="7"/>
  <c r="X317" i="7"/>
  <c r="W317" i="7"/>
  <c r="V317" i="7"/>
  <c r="Y316" i="7"/>
  <c r="X316" i="7"/>
  <c r="W316" i="7"/>
  <c r="V316" i="7"/>
  <c r="Y315" i="7"/>
  <c r="X315" i="7"/>
  <c r="W315" i="7"/>
  <c r="V315" i="7"/>
  <c r="Y314" i="7"/>
  <c r="X314" i="7"/>
  <c r="W314" i="7"/>
  <c r="V314" i="7"/>
  <c r="Y313" i="7"/>
  <c r="X313" i="7"/>
  <c r="W313" i="7"/>
  <c r="V313" i="7"/>
  <c r="Y312" i="7"/>
  <c r="AC312" i="7" s="1"/>
  <c r="AG312" i="7" s="1"/>
  <c r="X312" i="7"/>
  <c r="AB312" i="7" s="1"/>
  <c r="AF312" i="7" s="1"/>
  <c r="W312" i="7"/>
  <c r="AA312" i="7" s="1"/>
  <c r="AE312" i="7" s="1"/>
  <c r="V312" i="7"/>
  <c r="Z312" i="7" s="1"/>
  <c r="Y311" i="7"/>
  <c r="X311" i="7"/>
  <c r="W311" i="7"/>
  <c r="V311" i="7"/>
  <c r="Y310" i="7"/>
  <c r="X310" i="7"/>
  <c r="W310" i="7"/>
  <c r="V310" i="7"/>
  <c r="Y309" i="7"/>
  <c r="X309" i="7"/>
  <c r="W309" i="7"/>
  <c r="V309" i="7"/>
  <c r="Y308" i="7"/>
  <c r="X308" i="7"/>
  <c r="W308" i="7"/>
  <c r="V308" i="7"/>
  <c r="Y307" i="7"/>
  <c r="X307" i="7"/>
  <c r="W307" i="7"/>
  <c r="V307" i="7"/>
  <c r="Y306" i="7"/>
  <c r="X306" i="7"/>
  <c r="W306" i="7"/>
  <c r="V306" i="7"/>
  <c r="Y305" i="7"/>
  <c r="X305" i="7"/>
  <c r="W305" i="7"/>
  <c r="V305" i="7"/>
  <c r="Y304" i="7"/>
  <c r="X304" i="7"/>
  <c r="W304" i="7"/>
  <c r="V304" i="7"/>
  <c r="Y303" i="7"/>
  <c r="X303" i="7"/>
  <c r="W303" i="7"/>
  <c r="V303" i="7"/>
  <c r="Y302" i="7"/>
  <c r="X302" i="7"/>
  <c r="W302" i="7"/>
  <c r="V302" i="7"/>
  <c r="Y301" i="7"/>
  <c r="X301" i="7"/>
  <c r="W301" i="7"/>
  <c r="V301" i="7"/>
  <c r="Y300" i="7"/>
  <c r="X300" i="7"/>
  <c r="W300" i="7"/>
  <c r="V300" i="7"/>
  <c r="Y299" i="7"/>
  <c r="X299" i="7"/>
  <c r="W299" i="7"/>
  <c r="V299" i="7"/>
  <c r="Y298" i="7"/>
  <c r="X298" i="7"/>
  <c r="W298" i="7"/>
  <c r="V298" i="7"/>
  <c r="Y297" i="7"/>
  <c r="X297" i="7"/>
  <c r="W297" i="7"/>
  <c r="V297" i="7"/>
  <c r="Y296" i="7"/>
  <c r="X296" i="7"/>
  <c r="W296" i="7"/>
  <c r="V296" i="7"/>
  <c r="Y295" i="7"/>
  <c r="X295" i="7"/>
  <c r="W295" i="7"/>
  <c r="V295" i="7"/>
  <c r="Y294" i="7"/>
  <c r="X294" i="7"/>
  <c r="W294" i="7"/>
  <c r="V294" i="7"/>
  <c r="Y293" i="7"/>
  <c r="X293" i="7"/>
  <c r="W293" i="7"/>
  <c r="V293" i="7"/>
  <c r="Y292" i="7"/>
  <c r="AC292" i="7" s="1"/>
  <c r="AG292" i="7" s="1"/>
  <c r="X292" i="7"/>
  <c r="AB292" i="7" s="1"/>
  <c r="AF292" i="7" s="1"/>
  <c r="W292" i="7"/>
  <c r="AA292" i="7" s="1"/>
  <c r="AE292" i="7" s="1"/>
  <c r="V292" i="7"/>
  <c r="Z292" i="7" s="1"/>
  <c r="Y291" i="7"/>
  <c r="X291" i="7"/>
  <c r="W291" i="7"/>
  <c r="V291" i="7"/>
  <c r="Y290" i="7"/>
  <c r="X290" i="7"/>
  <c r="W290" i="7"/>
  <c r="V290" i="7"/>
  <c r="Y289" i="7"/>
  <c r="X289" i="7"/>
  <c r="W289" i="7"/>
  <c r="V289" i="7"/>
  <c r="Y288" i="7"/>
  <c r="X288" i="7"/>
  <c r="W288" i="7"/>
  <c r="V288" i="7"/>
  <c r="Y287" i="7"/>
  <c r="X287" i="7"/>
  <c r="W287" i="7"/>
  <c r="V287" i="7"/>
  <c r="Y286" i="7"/>
  <c r="X286" i="7"/>
  <c r="W286" i="7"/>
  <c r="V286" i="7"/>
  <c r="Y285" i="7"/>
  <c r="X285" i="7"/>
  <c r="W285" i="7"/>
  <c r="V285" i="7"/>
  <c r="Y284" i="7"/>
  <c r="X284" i="7"/>
  <c r="W284" i="7"/>
  <c r="V284" i="7"/>
  <c r="Y283" i="7"/>
  <c r="X283" i="7"/>
  <c r="W283" i="7"/>
  <c r="V283" i="7"/>
  <c r="Y282" i="7"/>
  <c r="X282" i="7"/>
  <c r="W282" i="7"/>
  <c r="V282" i="7"/>
  <c r="Y281" i="7"/>
  <c r="X281" i="7"/>
  <c r="W281" i="7"/>
  <c r="V281" i="7"/>
  <c r="Y280" i="7"/>
  <c r="X280" i="7"/>
  <c r="W280" i="7"/>
  <c r="V280" i="7"/>
  <c r="Y279" i="7"/>
  <c r="X279" i="7"/>
  <c r="W279" i="7"/>
  <c r="V279" i="7"/>
  <c r="Y278" i="7"/>
  <c r="X278" i="7"/>
  <c r="W278" i="7"/>
  <c r="V278" i="7"/>
  <c r="Y277" i="7"/>
  <c r="X277" i="7"/>
  <c r="W277" i="7"/>
  <c r="V277" i="7"/>
  <c r="Y276" i="7"/>
  <c r="X276" i="7"/>
  <c r="W276" i="7"/>
  <c r="V276" i="7"/>
  <c r="Y275" i="7"/>
  <c r="X275" i="7"/>
  <c r="W275" i="7"/>
  <c r="V275" i="7"/>
  <c r="Y274" i="7"/>
  <c r="X274" i="7"/>
  <c r="W274" i="7"/>
  <c r="V274" i="7"/>
  <c r="Y273" i="7"/>
  <c r="X273" i="7"/>
  <c r="W273" i="7"/>
  <c r="V273" i="7"/>
  <c r="Y272" i="7"/>
  <c r="AC272" i="7" s="1"/>
  <c r="AG272" i="7" s="1"/>
  <c r="X272" i="7"/>
  <c r="AB272" i="7" s="1"/>
  <c r="AF272" i="7" s="1"/>
  <c r="W272" i="7"/>
  <c r="AA272" i="7" s="1"/>
  <c r="AE272" i="7" s="1"/>
  <c r="V272" i="7"/>
  <c r="Z272" i="7" s="1"/>
  <c r="Y271" i="7"/>
  <c r="X271" i="7"/>
  <c r="W271" i="7"/>
  <c r="V271" i="7"/>
  <c r="Y270" i="7"/>
  <c r="X270" i="7"/>
  <c r="W270" i="7"/>
  <c r="V270" i="7"/>
  <c r="Y269" i="7"/>
  <c r="X269" i="7"/>
  <c r="W269" i="7"/>
  <c r="V269" i="7"/>
  <c r="Y268" i="7"/>
  <c r="X268" i="7"/>
  <c r="W268" i="7"/>
  <c r="V268" i="7"/>
  <c r="Y267" i="7"/>
  <c r="X267" i="7"/>
  <c r="W267" i="7"/>
  <c r="V267" i="7"/>
  <c r="Y266" i="7"/>
  <c r="X266" i="7"/>
  <c r="W266" i="7"/>
  <c r="V266" i="7"/>
  <c r="Y265" i="7"/>
  <c r="X265" i="7"/>
  <c r="W265" i="7"/>
  <c r="V265" i="7"/>
  <c r="Y264" i="7"/>
  <c r="X264" i="7"/>
  <c r="W264" i="7"/>
  <c r="V264" i="7"/>
  <c r="Y263" i="7"/>
  <c r="X263" i="7"/>
  <c r="W263" i="7"/>
  <c r="V263" i="7"/>
  <c r="Y262" i="7"/>
  <c r="X262" i="7"/>
  <c r="W262" i="7"/>
  <c r="V262" i="7"/>
  <c r="Y261" i="7"/>
  <c r="X261" i="7"/>
  <c r="W261" i="7"/>
  <c r="V261" i="7"/>
  <c r="Y260" i="7"/>
  <c r="X260" i="7"/>
  <c r="W260" i="7"/>
  <c r="V260" i="7"/>
  <c r="Y259" i="7"/>
  <c r="X259" i="7"/>
  <c r="W259" i="7"/>
  <c r="V259" i="7"/>
  <c r="Y258" i="7"/>
  <c r="X258" i="7"/>
  <c r="W258" i="7"/>
  <c r="V258" i="7"/>
  <c r="Y257" i="7"/>
  <c r="X257" i="7"/>
  <c r="W257" i="7"/>
  <c r="V257" i="7"/>
  <c r="Y256" i="7"/>
  <c r="X256" i="7"/>
  <c r="W256" i="7"/>
  <c r="V256" i="7"/>
  <c r="Y255" i="7"/>
  <c r="X255" i="7"/>
  <c r="W255" i="7"/>
  <c r="V255" i="7"/>
  <c r="Y254" i="7"/>
  <c r="X254" i="7"/>
  <c r="W254" i="7"/>
  <c r="V254" i="7"/>
  <c r="Y253" i="7"/>
  <c r="X253" i="7"/>
  <c r="W253" i="7"/>
  <c r="V253" i="7"/>
  <c r="Y252" i="7"/>
  <c r="AC252" i="7" s="1"/>
  <c r="AG252" i="7" s="1"/>
  <c r="X252" i="7"/>
  <c r="AB252" i="7" s="1"/>
  <c r="AF252" i="7" s="1"/>
  <c r="W252" i="7"/>
  <c r="AA252" i="7" s="1"/>
  <c r="AE252" i="7" s="1"/>
  <c r="V252" i="7"/>
  <c r="Z252" i="7" s="1"/>
  <c r="Y251" i="7"/>
  <c r="X251" i="7"/>
  <c r="W251" i="7"/>
  <c r="V251" i="7"/>
  <c r="Y250" i="7"/>
  <c r="X250" i="7"/>
  <c r="W250" i="7"/>
  <c r="V250" i="7"/>
  <c r="Y249" i="7"/>
  <c r="X249" i="7"/>
  <c r="W249" i="7"/>
  <c r="V249" i="7"/>
  <c r="Y248" i="7"/>
  <c r="X248" i="7"/>
  <c r="W248" i="7"/>
  <c r="V248" i="7"/>
  <c r="Y247" i="7"/>
  <c r="X247" i="7"/>
  <c r="W247" i="7"/>
  <c r="V247" i="7"/>
  <c r="Y246" i="7"/>
  <c r="X246" i="7"/>
  <c r="W246" i="7"/>
  <c r="V246" i="7"/>
  <c r="Y245" i="7"/>
  <c r="X245" i="7"/>
  <c r="W245" i="7"/>
  <c r="V245" i="7"/>
  <c r="Y244" i="7"/>
  <c r="X244" i="7"/>
  <c r="W244" i="7"/>
  <c r="V244" i="7"/>
  <c r="Y243" i="7"/>
  <c r="X243" i="7"/>
  <c r="W243" i="7"/>
  <c r="V243" i="7"/>
  <c r="Y242" i="7"/>
  <c r="X242" i="7"/>
  <c r="W242" i="7"/>
  <c r="V242" i="7"/>
  <c r="Y241" i="7"/>
  <c r="X241" i="7"/>
  <c r="W241" i="7"/>
  <c r="V241" i="7"/>
  <c r="Y240" i="7"/>
  <c r="X240" i="7"/>
  <c r="W240" i="7"/>
  <c r="V240" i="7"/>
  <c r="Y239" i="7"/>
  <c r="X239" i="7"/>
  <c r="W239" i="7"/>
  <c r="V239" i="7"/>
  <c r="Y238" i="7"/>
  <c r="X238" i="7"/>
  <c r="W238" i="7"/>
  <c r="V238" i="7"/>
  <c r="Y237" i="7"/>
  <c r="X237" i="7"/>
  <c r="W237" i="7"/>
  <c r="V237" i="7"/>
  <c r="Y236" i="7"/>
  <c r="X236" i="7"/>
  <c r="W236" i="7"/>
  <c r="V236" i="7"/>
  <c r="Y235" i="7"/>
  <c r="X235" i="7"/>
  <c r="W235" i="7"/>
  <c r="V235" i="7"/>
  <c r="Y234" i="7"/>
  <c r="X234" i="7"/>
  <c r="W234" i="7"/>
  <c r="V234" i="7"/>
  <c r="Y233" i="7"/>
  <c r="X233" i="7"/>
  <c r="W233" i="7"/>
  <c r="V233" i="7"/>
  <c r="Y232" i="7"/>
  <c r="AC232" i="7" s="1"/>
  <c r="AG232" i="7" s="1"/>
  <c r="X232" i="7"/>
  <c r="AB232" i="7" s="1"/>
  <c r="AF232" i="7" s="1"/>
  <c r="W232" i="7"/>
  <c r="AA232" i="7" s="1"/>
  <c r="AE232" i="7" s="1"/>
  <c r="V232" i="7"/>
  <c r="Z232" i="7" s="1"/>
  <c r="Y231" i="7"/>
  <c r="X231" i="7"/>
  <c r="W231" i="7"/>
  <c r="V231" i="7"/>
  <c r="Y230" i="7"/>
  <c r="X230" i="7"/>
  <c r="W230" i="7"/>
  <c r="V230" i="7"/>
  <c r="Y229" i="7"/>
  <c r="X229" i="7"/>
  <c r="W229" i="7"/>
  <c r="V229" i="7"/>
  <c r="Y228" i="7"/>
  <c r="X228" i="7"/>
  <c r="W228" i="7"/>
  <c r="V228" i="7"/>
  <c r="Y227" i="7"/>
  <c r="X227" i="7"/>
  <c r="W227" i="7"/>
  <c r="V227" i="7"/>
  <c r="Y226" i="7"/>
  <c r="X226" i="7"/>
  <c r="W226" i="7"/>
  <c r="V226" i="7"/>
  <c r="Y225" i="7"/>
  <c r="X225" i="7"/>
  <c r="W225" i="7"/>
  <c r="V225" i="7"/>
  <c r="Y224" i="7"/>
  <c r="X224" i="7"/>
  <c r="W224" i="7"/>
  <c r="V224" i="7"/>
  <c r="Y223" i="7"/>
  <c r="X223" i="7"/>
  <c r="W223" i="7"/>
  <c r="V223" i="7"/>
  <c r="Y222" i="7"/>
  <c r="X222" i="7"/>
  <c r="W222" i="7"/>
  <c r="V222" i="7"/>
  <c r="Y221" i="7"/>
  <c r="X221" i="7"/>
  <c r="W221" i="7"/>
  <c r="V221" i="7"/>
  <c r="Y220" i="7"/>
  <c r="X220" i="7"/>
  <c r="W220" i="7"/>
  <c r="V220" i="7"/>
  <c r="Y219" i="7"/>
  <c r="X219" i="7"/>
  <c r="W219" i="7"/>
  <c r="V219" i="7"/>
  <c r="Y218" i="7"/>
  <c r="X218" i="7"/>
  <c r="W218" i="7"/>
  <c r="V218" i="7"/>
  <c r="Y217" i="7"/>
  <c r="X217" i="7"/>
  <c r="W217" i="7"/>
  <c r="V217" i="7"/>
  <c r="Y216" i="7"/>
  <c r="X216" i="7"/>
  <c r="W216" i="7"/>
  <c r="V216" i="7"/>
  <c r="Y215" i="7"/>
  <c r="X215" i="7"/>
  <c r="W215" i="7"/>
  <c r="V215" i="7"/>
  <c r="Y214" i="7"/>
  <c r="X214" i="7"/>
  <c r="W214" i="7"/>
  <c r="V214" i="7"/>
  <c r="Y213" i="7"/>
  <c r="X213" i="7"/>
  <c r="W213" i="7"/>
  <c r="V213" i="7"/>
  <c r="Y212" i="7"/>
  <c r="AC212" i="7" s="1"/>
  <c r="AG212" i="7" s="1"/>
  <c r="X212" i="7"/>
  <c r="AB212" i="7" s="1"/>
  <c r="AF212" i="7" s="1"/>
  <c r="W212" i="7"/>
  <c r="AA212" i="7" s="1"/>
  <c r="AE212" i="7" s="1"/>
  <c r="V212" i="7"/>
  <c r="Z212" i="7" s="1"/>
  <c r="Y211" i="7"/>
  <c r="X211" i="7"/>
  <c r="W211" i="7"/>
  <c r="V211" i="7"/>
  <c r="Y210" i="7"/>
  <c r="X210" i="7"/>
  <c r="W210" i="7"/>
  <c r="V210" i="7"/>
  <c r="Y209" i="7"/>
  <c r="X209" i="7"/>
  <c r="W209" i="7"/>
  <c r="V209" i="7"/>
  <c r="Y208" i="7"/>
  <c r="X208" i="7"/>
  <c r="W208" i="7"/>
  <c r="V208" i="7"/>
  <c r="Y207" i="7"/>
  <c r="X207" i="7"/>
  <c r="W207" i="7"/>
  <c r="V207" i="7"/>
  <c r="Y206" i="7"/>
  <c r="X206" i="7"/>
  <c r="W206" i="7"/>
  <c r="V206" i="7"/>
  <c r="Y205" i="7"/>
  <c r="X205" i="7"/>
  <c r="W205" i="7"/>
  <c r="V205" i="7"/>
  <c r="Y204" i="7"/>
  <c r="X204" i="7"/>
  <c r="W204" i="7"/>
  <c r="V204" i="7"/>
  <c r="Y203" i="7"/>
  <c r="X203" i="7"/>
  <c r="W203" i="7"/>
  <c r="V203" i="7"/>
  <c r="Y202" i="7"/>
  <c r="X202" i="7"/>
  <c r="W202" i="7"/>
  <c r="V202" i="7"/>
  <c r="Y201" i="7"/>
  <c r="X201" i="7"/>
  <c r="W201" i="7"/>
  <c r="V201" i="7"/>
  <c r="Y200" i="7"/>
  <c r="X200" i="7"/>
  <c r="W200" i="7"/>
  <c r="V200" i="7"/>
  <c r="Y199" i="7"/>
  <c r="X199" i="7"/>
  <c r="W199" i="7"/>
  <c r="V199" i="7"/>
  <c r="Y198" i="7"/>
  <c r="X198" i="7"/>
  <c r="W198" i="7"/>
  <c r="V198" i="7"/>
  <c r="Y197" i="7"/>
  <c r="X197" i="7"/>
  <c r="W197" i="7"/>
  <c r="V197" i="7"/>
  <c r="Y196" i="7"/>
  <c r="X196" i="7"/>
  <c r="W196" i="7"/>
  <c r="V196" i="7"/>
  <c r="Y195" i="7"/>
  <c r="X195" i="7"/>
  <c r="W195" i="7"/>
  <c r="V195" i="7"/>
  <c r="Y194" i="7"/>
  <c r="X194" i="7"/>
  <c r="W194" i="7"/>
  <c r="V194" i="7"/>
  <c r="Y193" i="7"/>
  <c r="X193" i="7"/>
  <c r="W193" i="7"/>
  <c r="V193" i="7"/>
  <c r="Y192" i="7"/>
  <c r="AC192" i="7" s="1"/>
  <c r="AG192" i="7" s="1"/>
  <c r="X192" i="7"/>
  <c r="AB192" i="7" s="1"/>
  <c r="AF192" i="7" s="1"/>
  <c r="W192" i="7"/>
  <c r="AA192" i="7" s="1"/>
  <c r="AE192" i="7" s="1"/>
  <c r="V192" i="7"/>
  <c r="Z192" i="7" s="1"/>
  <c r="Y191" i="7"/>
  <c r="X191" i="7"/>
  <c r="W191" i="7"/>
  <c r="V191" i="7"/>
  <c r="Y190" i="7"/>
  <c r="X190" i="7"/>
  <c r="W190" i="7"/>
  <c r="V190" i="7"/>
  <c r="Y189" i="7"/>
  <c r="X189" i="7"/>
  <c r="W189" i="7"/>
  <c r="V189" i="7"/>
  <c r="Y188" i="7"/>
  <c r="X188" i="7"/>
  <c r="W188" i="7"/>
  <c r="V188" i="7"/>
  <c r="Y187" i="7"/>
  <c r="X187" i="7"/>
  <c r="W187" i="7"/>
  <c r="V187" i="7"/>
  <c r="Y186" i="7"/>
  <c r="X186" i="7"/>
  <c r="W186" i="7"/>
  <c r="V186" i="7"/>
  <c r="Y185" i="7"/>
  <c r="X185" i="7"/>
  <c r="W185" i="7"/>
  <c r="V185" i="7"/>
  <c r="Y184" i="7"/>
  <c r="X184" i="7"/>
  <c r="W184" i="7"/>
  <c r="V184" i="7"/>
  <c r="Y183" i="7"/>
  <c r="X183" i="7"/>
  <c r="W183" i="7"/>
  <c r="V183" i="7"/>
  <c r="Y182" i="7"/>
  <c r="X182" i="7"/>
  <c r="W182" i="7"/>
  <c r="V182" i="7"/>
  <c r="Y181" i="7"/>
  <c r="X181" i="7"/>
  <c r="W181" i="7"/>
  <c r="V181" i="7"/>
  <c r="Y180" i="7"/>
  <c r="X180" i="7"/>
  <c r="W180" i="7"/>
  <c r="V180" i="7"/>
  <c r="Y179" i="7"/>
  <c r="X179" i="7"/>
  <c r="W179" i="7"/>
  <c r="V179" i="7"/>
  <c r="Y178" i="7"/>
  <c r="X178" i="7"/>
  <c r="W178" i="7"/>
  <c r="V178" i="7"/>
  <c r="Y177" i="7"/>
  <c r="X177" i="7"/>
  <c r="W177" i="7"/>
  <c r="V177" i="7"/>
  <c r="Y176" i="7"/>
  <c r="X176" i="7"/>
  <c r="W176" i="7"/>
  <c r="V176" i="7"/>
  <c r="Y175" i="7"/>
  <c r="X175" i="7"/>
  <c r="W175" i="7"/>
  <c r="V175" i="7"/>
  <c r="Y174" i="7"/>
  <c r="X174" i="7"/>
  <c r="W174" i="7"/>
  <c r="V174" i="7"/>
  <c r="Y173" i="7"/>
  <c r="X173" i="7"/>
  <c r="W173" i="7"/>
  <c r="V173" i="7"/>
  <c r="Y172" i="7"/>
  <c r="AC172" i="7" s="1"/>
  <c r="AG172" i="7" s="1"/>
  <c r="X172" i="7"/>
  <c r="AB172" i="7" s="1"/>
  <c r="AF172" i="7" s="1"/>
  <c r="W172" i="7"/>
  <c r="AA172" i="7" s="1"/>
  <c r="AE172" i="7" s="1"/>
  <c r="V172" i="7"/>
  <c r="Z172" i="7" s="1"/>
  <c r="Y171" i="7"/>
  <c r="X171" i="7"/>
  <c r="W171" i="7"/>
  <c r="V171" i="7"/>
  <c r="Y170" i="7"/>
  <c r="X170" i="7"/>
  <c r="W170" i="7"/>
  <c r="V170" i="7"/>
  <c r="Y169" i="7"/>
  <c r="X169" i="7"/>
  <c r="W169" i="7"/>
  <c r="V169" i="7"/>
  <c r="Y168" i="7"/>
  <c r="X168" i="7"/>
  <c r="W168" i="7"/>
  <c r="V168" i="7"/>
  <c r="Y167" i="7"/>
  <c r="X167" i="7"/>
  <c r="W167" i="7"/>
  <c r="V167" i="7"/>
  <c r="Y166" i="7"/>
  <c r="X166" i="7"/>
  <c r="W166" i="7"/>
  <c r="V166" i="7"/>
  <c r="Y165" i="7"/>
  <c r="X165" i="7"/>
  <c r="W165" i="7"/>
  <c r="V165" i="7"/>
  <c r="Y164" i="7"/>
  <c r="X164" i="7"/>
  <c r="W164" i="7"/>
  <c r="V164" i="7"/>
  <c r="Y163" i="7"/>
  <c r="X163" i="7"/>
  <c r="W163" i="7"/>
  <c r="V163" i="7"/>
  <c r="Y162" i="7"/>
  <c r="X162" i="7"/>
  <c r="W162" i="7"/>
  <c r="V162" i="7"/>
  <c r="Y161" i="7"/>
  <c r="X161" i="7"/>
  <c r="W161" i="7"/>
  <c r="V161" i="7"/>
  <c r="Y160" i="7"/>
  <c r="X160" i="7"/>
  <c r="W160" i="7"/>
  <c r="V160" i="7"/>
  <c r="Y159" i="7"/>
  <c r="X159" i="7"/>
  <c r="W159" i="7"/>
  <c r="V159" i="7"/>
  <c r="Y158" i="7"/>
  <c r="X158" i="7"/>
  <c r="W158" i="7"/>
  <c r="V158" i="7"/>
  <c r="Y157" i="7"/>
  <c r="X157" i="7"/>
  <c r="W157" i="7"/>
  <c r="V157" i="7"/>
  <c r="Y156" i="7"/>
  <c r="X156" i="7"/>
  <c r="W156" i="7"/>
  <c r="V156" i="7"/>
  <c r="Y155" i="7"/>
  <c r="X155" i="7"/>
  <c r="W155" i="7"/>
  <c r="V155" i="7"/>
  <c r="Y154" i="7"/>
  <c r="X154" i="7"/>
  <c r="W154" i="7"/>
  <c r="V154" i="7"/>
  <c r="Y153" i="7"/>
  <c r="X153" i="7"/>
  <c r="W153" i="7"/>
  <c r="V153" i="7"/>
  <c r="Y152" i="7"/>
  <c r="AC152" i="7" s="1"/>
  <c r="AG152" i="7" s="1"/>
  <c r="X152" i="7"/>
  <c r="AB152" i="7" s="1"/>
  <c r="AF152" i="7" s="1"/>
  <c r="W152" i="7"/>
  <c r="AA152" i="7" s="1"/>
  <c r="AE152" i="7" s="1"/>
  <c r="V152" i="7"/>
  <c r="Z152" i="7" s="1"/>
  <c r="Y151" i="7"/>
  <c r="X151" i="7"/>
  <c r="W151" i="7"/>
  <c r="V151" i="7"/>
  <c r="Y150" i="7"/>
  <c r="X150" i="7"/>
  <c r="W150" i="7"/>
  <c r="V150" i="7"/>
  <c r="Y149" i="7"/>
  <c r="X149" i="7"/>
  <c r="W149" i="7"/>
  <c r="V149" i="7"/>
  <c r="Y148" i="7"/>
  <c r="X148" i="7"/>
  <c r="W148" i="7"/>
  <c r="V148" i="7"/>
  <c r="Y147" i="7"/>
  <c r="X147" i="7"/>
  <c r="W147" i="7"/>
  <c r="V147" i="7"/>
  <c r="Y146" i="7"/>
  <c r="X146" i="7"/>
  <c r="W146" i="7"/>
  <c r="V146" i="7"/>
  <c r="Y145" i="7"/>
  <c r="X145" i="7"/>
  <c r="W145" i="7"/>
  <c r="V145" i="7"/>
  <c r="Y144" i="7"/>
  <c r="X144" i="7"/>
  <c r="W144" i="7"/>
  <c r="V144" i="7"/>
  <c r="Y143" i="7"/>
  <c r="X143" i="7"/>
  <c r="W143" i="7"/>
  <c r="V143" i="7"/>
  <c r="Y142" i="7"/>
  <c r="X142" i="7"/>
  <c r="W142" i="7"/>
  <c r="V142" i="7"/>
  <c r="Y141" i="7"/>
  <c r="X141" i="7"/>
  <c r="W141" i="7"/>
  <c r="V141" i="7"/>
  <c r="Y140" i="7"/>
  <c r="X140" i="7"/>
  <c r="W140" i="7"/>
  <c r="V140" i="7"/>
  <c r="Y139" i="7"/>
  <c r="X139" i="7"/>
  <c r="W139" i="7"/>
  <c r="V139" i="7"/>
  <c r="Y138" i="7"/>
  <c r="X138" i="7"/>
  <c r="W138" i="7"/>
  <c r="V138" i="7"/>
  <c r="Y137" i="7"/>
  <c r="X137" i="7"/>
  <c r="W137" i="7"/>
  <c r="V137" i="7"/>
  <c r="Y136" i="7"/>
  <c r="X136" i="7"/>
  <c r="W136" i="7"/>
  <c r="V136" i="7"/>
  <c r="Y135" i="7"/>
  <c r="X135" i="7"/>
  <c r="W135" i="7"/>
  <c r="V135" i="7"/>
  <c r="Y134" i="7"/>
  <c r="X134" i="7"/>
  <c r="W134" i="7"/>
  <c r="V134" i="7"/>
  <c r="Y133" i="7"/>
  <c r="X133" i="7"/>
  <c r="W133" i="7"/>
  <c r="V133" i="7"/>
  <c r="Y132" i="7"/>
  <c r="AC132" i="7" s="1"/>
  <c r="AG132" i="7" s="1"/>
  <c r="X132" i="7"/>
  <c r="AB132" i="7" s="1"/>
  <c r="AF132" i="7" s="1"/>
  <c r="W132" i="7"/>
  <c r="AA132" i="7" s="1"/>
  <c r="AE132" i="7" s="1"/>
  <c r="V132" i="7"/>
  <c r="Z132" i="7" s="1"/>
  <c r="Y131" i="7"/>
  <c r="X131" i="7"/>
  <c r="W131" i="7"/>
  <c r="V131" i="7"/>
  <c r="Y130" i="7"/>
  <c r="X130" i="7"/>
  <c r="W130" i="7"/>
  <c r="V130" i="7"/>
  <c r="Y129" i="7"/>
  <c r="X129" i="7"/>
  <c r="W129" i="7"/>
  <c r="V129" i="7"/>
  <c r="Y128" i="7"/>
  <c r="X128" i="7"/>
  <c r="W128" i="7"/>
  <c r="V128" i="7"/>
  <c r="Y127" i="7"/>
  <c r="X127" i="7"/>
  <c r="W127" i="7"/>
  <c r="V127" i="7"/>
  <c r="Y126" i="7"/>
  <c r="X126" i="7"/>
  <c r="W126" i="7"/>
  <c r="V126" i="7"/>
  <c r="Y125" i="7"/>
  <c r="X125" i="7"/>
  <c r="W125" i="7"/>
  <c r="V125" i="7"/>
  <c r="Y124" i="7"/>
  <c r="X124" i="7"/>
  <c r="W124" i="7"/>
  <c r="V124" i="7"/>
  <c r="Y123" i="7"/>
  <c r="X123" i="7"/>
  <c r="W123" i="7"/>
  <c r="V123" i="7"/>
  <c r="Y122" i="7"/>
  <c r="X122" i="7"/>
  <c r="W122" i="7"/>
  <c r="V122" i="7"/>
  <c r="Y121" i="7"/>
  <c r="X121" i="7"/>
  <c r="W121" i="7"/>
  <c r="V121" i="7"/>
  <c r="Y120" i="7"/>
  <c r="X120" i="7"/>
  <c r="W120" i="7"/>
  <c r="V120" i="7"/>
  <c r="Y119" i="7"/>
  <c r="X119" i="7"/>
  <c r="W119" i="7"/>
  <c r="V119" i="7"/>
  <c r="Y118" i="7"/>
  <c r="X118" i="7"/>
  <c r="W118" i="7"/>
  <c r="V118" i="7"/>
  <c r="Y117" i="7"/>
  <c r="X117" i="7"/>
  <c r="W117" i="7"/>
  <c r="V117" i="7"/>
  <c r="Y116" i="7"/>
  <c r="X116" i="7"/>
  <c r="W116" i="7"/>
  <c r="V116" i="7"/>
  <c r="Y115" i="7"/>
  <c r="X115" i="7"/>
  <c r="W115" i="7"/>
  <c r="V115" i="7"/>
  <c r="Y114" i="7"/>
  <c r="X114" i="7"/>
  <c r="W114" i="7"/>
  <c r="V114" i="7"/>
  <c r="Y113" i="7"/>
  <c r="X113" i="7"/>
  <c r="W113" i="7"/>
  <c r="V113" i="7"/>
  <c r="Y112" i="7"/>
  <c r="AC112" i="7" s="1"/>
  <c r="AG112" i="7" s="1"/>
  <c r="X112" i="7"/>
  <c r="AB112" i="7" s="1"/>
  <c r="AF112" i="7" s="1"/>
  <c r="W112" i="7"/>
  <c r="AA112" i="7" s="1"/>
  <c r="AE112" i="7" s="1"/>
  <c r="V112" i="7"/>
  <c r="Z112" i="7" s="1"/>
  <c r="Y111" i="7"/>
  <c r="X111" i="7"/>
  <c r="W111" i="7"/>
  <c r="V111" i="7"/>
  <c r="Y110" i="7"/>
  <c r="X110" i="7"/>
  <c r="W110" i="7"/>
  <c r="V110" i="7"/>
  <c r="Y109" i="7"/>
  <c r="X109" i="7"/>
  <c r="W109" i="7"/>
  <c r="V109" i="7"/>
  <c r="Y108" i="7"/>
  <c r="X108" i="7"/>
  <c r="W108" i="7"/>
  <c r="V108" i="7"/>
  <c r="Y107" i="7"/>
  <c r="X107" i="7"/>
  <c r="W107" i="7"/>
  <c r="V107" i="7"/>
  <c r="Y106" i="7"/>
  <c r="X106" i="7"/>
  <c r="W106" i="7"/>
  <c r="V106" i="7"/>
  <c r="Y105" i="7"/>
  <c r="X105" i="7"/>
  <c r="W105" i="7"/>
  <c r="V105" i="7"/>
  <c r="Y104" i="7"/>
  <c r="X104" i="7"/>
  <c r="W104" i="7"/>
  <c r="V104" i="7"/>
  <c r="Y103" i="7"/>
  <c r="X103" i="7"/>
  <c r="W103" i="7"/>
  <c r="V103" i="7"/>
  <c r="Y102" i="7"/>
  <c r="X102" i="7"/>
  <c r="W102" i="7"/>
  <c r="V102" i="7"/>
  <c r="Y101" i="7"/>
  <c r="X101" i="7"/>
  <c r="W101" i="7"/>
  <c r="V101" i="7"/>
  <c r="Y100" i="7"/>
  <c r="X100" i="7"/>
  <c r="W100" i="7"/>
  <c r="V100" i="7"/>
  <c r="Y99" i="7"/>
  <c r="X99" i="7"/>
  <c r="W99" i="7"/>
  <c r="V99" i="7"/>
  <c r="Y98" i="7"/>
  <c r="X98" i="7"/>
  <c r="W98" i="7"/>
  <c r="V98" i="7"/>
  <c r="Y97" i="7"/>
  <c r="X97" i="7"/>
  <c r="W97" i="7"/>
  <c r="V97" i="7"/>
  <c r="Y96" i="7"/>
  <c r="X96" i="7"/>
  <c r="W96" i="7"/>
  <c r="V96" i="7"/>
  <c r="Y95" i="7"/>
  <c r="X95" i="7"/>
  <c r="W95" i="7"/>
  <c r="V95" i="7"/>
  <c r="Y94" i="7"/>
  <c r="X94" i="7"/>
  <c r="W94" i="7"/>
  <c r="V94" i="7"/>
  <c r="Y93" i="7"/>
  <c r="X93" i="7"/>
  <c r="W93" i="7"/>
  <c r="V93" i="7"/>
  <c r="Y92" i="7"/>
  <c r="AC92" i="7" s="1"/>
  <c r="AG92" i="7" s="1"/>
  <c r="X92" i="7"/>
  <c r="AB92" i="7" s="1"/>
  <c r="AF92" i="7" s="1"/>
  <c r="W92" i="7"/>
  <c r="AA92" i="7" s="1"/>
  <c r="AE92" i="7" s="1"/>
  <c r="V92" i="7"/>
  <c r="Z92" i="7" s="1"/>
  <c r="Y91" i="7"/>
  <c r="X91" i="7"/>
  <c r="W91" i="7"/>
  <c r="V91" i="7"/>
  <c r="Y90" i="7"/>
  <c r="X90" i="7"/>
  <c r="W90" i="7"/>
  <c r="V90" i="7"/>
  <c r="Y89" i="7"/>
  <c r="X89" i="7"/>
  <c r="W89" i="7"/>
  <c r="V89" i="7"/>
  <c r="Y88" i="7"/>
  <c r="X88" i="7"/>
  <c r="W88" i="7"/>
  <c r="V88" i="7"/>
  <c r="Y87" i="7"/>
  <c r="X87" i="7"/>
  <c r="W87" i="7"/>
  <c r="V87" i="7"/>
  <c r="Y86" i="7"/>
  <c r="X86" i="7"/>
  <c r="W86" i="7"/>
  <c r="V86" i="7"/>
  <c r="Y85" i="7"/>
  <c r="X85" i="7"/>
  <c r="W85" i="7"/>
  <c r="V85" i="7"/>
  <c r="Y84" i="7"/>
  <c r="X84" i="7"/>
  <c r="W84" i="7"/>
  <c r="V84" i="7"/>
  <c r="Y83" i="7"/>
  <c r="X83" i="7"/>
  <c r="W83" i="7"/>
  <c r="V83" i="7"/>
  <c r="Y82" i="7"/>
  <c r="X82" i="7"/>
  <c r="W82" i="7"/>
  <c r="V82" i="7"/>
  <c r="Y81" i="7"/>
  <c r="X81" i="7"/>
  <c r="W81" i="7"/>
  <c r="V81" i="7"/>
  <c r="Y80" i="7"/>
  <c r="X80" i="7"/>
  <c r="W80" i="7"/>
  <c r="V80" i="7"/>
  <c r="Y79" i="7"/>
  <c r="X79" i="7"/>
  <c r="W79" i="7"/>
  <c r="V79" i="7"/>
  <c r="Y78" i="7"/>
  <c r="X78" i="7"/>
  <c r="W78" i="7"/>
  <c r="V78" i="7"/>
  <c r="Y77" i="7"/>
  <c r="X77" i="7"/>
  <c r="W77" i="7"/>
  <c r="V77" i="7"/>
  <c r="Y76" i="7"/>
  <c r="X76" i="7"/>
  <c r="W76" i="7"/>
  <c r="V76" i="7"/>
  <c r="Y75" i="7"/>
  <c r="X75" i="7"/>
  <c r="W75" i="7"/>
  <c r="V75" i="7"/>
  <c r="Y74" i="7"/>
  <c r="X74" i="7"/>
  <c r="W74" i="7"/>
  <c r="V74" i="7"/>
  <c r="Y73" i="7"/>
  <c r="X73" i="7"/>
  <c r="W73" i="7"/>
  <c r="V73" i="7"/>
  <c r="Y72" i="7"/>
  <c r="AC72" i="7" s="1"/>
  <c r="AG72" i="7" s="1"/>
  <c r="X72" i="7"/>
  <c r="AB72" i="7" s="1"/>
  <c r="AF72" i="7" s="1"/>
  <c r="W72" i="7"/>
  <c r="AA72" i="7" s="1"/>
  <c r="AE72" i="7" s="1"/>
  <c r="V72" i="7"/>
  <c r="Z72" i="7" s="1"/>
  <c r="Y71" i="7"/>
  <c r="X71" i="7"/>
  <c r="W71" i="7"/>
  <c r="V71" i="7"/>
  <c r="Y70" i="7"/>
  <c r="X70" i="7"/>
  <c r="W70" i="7"/>
  <c r="V70" i="7"/>
  <c r="Y69" i="7"/>
  <c r="X69" i="7"/>
  <c r="W69" i="7"/>
  <c r="V69" i="7"/>
  <c r="Y68" i="7"/>
  <c r="X68" i="7"/>
  <c r="W68" i="7"/>
  <c r="V68" i="7"/>
  <c r="Y67" i="7"/>
  <c r="X67" i="7"/>
  <c r="W67" i="7"/>
  <c r="V67" i="7"/>
  <c r="Y66" i="7"/>
  <c r="X66" i="7"/>
  <c r="W66" i="7"/>
  <c r="V66" i="7"/>
  <c r="Y65" i="7"/>
  <c r="X65" i="7"/>
  <c r="W65" i="7"/>
  <c r="V65" i="7"/>
  <c r="Y64" i="7"/>
  <c r="X64" i="7"/>
  <c r="W64" i="7"/>
  <c r="V64" i="7"/>
  <c r="Y63" i="7"/>
  <c r="X63" i="7"/>
  <c r="W63" i="7"/>
  <c r="V63" i="7"/>
  <c r="Y62" i="7"/>
  <c r="X62" i="7"/>
  <c r="W62" i="7"/>
  <c r="V62" i="7"/>
  <c r="Y61" i="7"/>
  <c r="X61" i="7"/>
  <c r="W61" i="7"/>
  <c r="V61" i="7"/>
  <c r="Y60" i="7"/>
  <c r="X60" i="7"/>
  <c r="W60" i="7"/>
  <c r="V60" i="7"/>
  <c r="Y59" i="7"/>
  <c r="X59" i="7"/>
  <c r="W59" i="7"/>
  <c r="V59" i="7"/>
  <c r="Y58" i="7"/>
  <c r="X58" i="7"/>
  <c r="W58" i="7"/>
  <c r="V58" i="7"/>
  <c r="Y57" i="7"/>
  <c r="X57" i="7"/>
  <c r="W57" i="7"/>
  <c r="V57" i="7"/>
  <c r="Y56" i="7"/>
  <c r="X56" i="7"/>
  <c r="W56" i="7"/>
  <c r="V56" i="7"/>
  <c r="Y55" i="7"/>
  <c r="X55" i="7"/>
  <c r="W55" i="7"/>
  <c r="V55" i="7"/>
  <c r="Y54" i="7"/>
  <c r="X54" i="7"/>
  <c r="W54" i="7"/>
  <c r="V54" i="7"/>
  <c r="Y53" i="7"/>
  <c r="X53" i="7"/>
  <c r="W53" i="7"/>
  <c r="V53" i="7"/>
  <c r="Y52" i="7"/>
  <c r="AC52" i="7" s="1"/>
  <c r="AG52" i="7" s="1"/>
  <c r="X52" i="7"/>
  <c r="W52" i="7"/>
  <c r="AA52" i="7" s="1"/>
  <c r="AE52" i="7" s="1"/>
  <c r="V52" i="7"/>
  <c r="Z52" i="7" s="1"/>
  <c r="Y51" i="7"/>
  <c r="X51" i="7"/>
  <c r="W51" i="7"/>
  <c r="V51" i="7"/>
  <c r="Y50" i="7"/>
  <c r="X50" i="7"/>
  <c r="W50" i="7"/>
  <c r="V50" i="7"/>
  <c r="Y49" i="7"/>
  <c r="X49" i="7"/>
  <c r="W49" i="7"/>
  <c r="V49" i="7"/>
  <c r="Y48" i="7"/>
  <c r="X48" i="7"/>
  <c r="W48" i="7"/>
  <c r="V48" i="7"/>
  <c r="Y47" i="7"/>
  <c r="X47" i="7"/>
  <c r="W47" i="7"/>
  <c r="V47" i="7"/>
  <c r="Y46" i="7"/>
  <c r="X46" i="7"/>
  <c r="W46" i="7"/>
  <c r="V46" i="7"/>
  <c r="Y45" i="7"/>
  <c r="X45" i="7"/>
  <c r="W45" i="7"/>
  <c r="V45" i="7"/>
  <c r="Y44" i="7"/>
  <c r="X44" i="7"/>
  <c r="W44" i="7"/>
  <c r="V44" i="7"/>
  <c r="Y43" i="7"/>
  <c r="X43" i="7"/>
  <c r="W43" i="7"/>
  <c r="V43" i="7"/>
  <c r="Y42" i="7"/>
  <c r="X42" i="7"/>
  <c r="W42" i="7"/>
  <c r="V42" i="7"/>
  <c r="Y41" i="7"/>
  <c r="X41" i="7"/>
  <c r="W41" i="7"/>
  <c r="V41" i="7"/>
  <c r="Y40" i="7"/>
  <c r="X40" i="7"/>
  <c r="W40" i="7"/>
  <c r="V40" i="7"/>
  <c r="Y39" i="7"/>
  <c r="X39" i="7"/>
  <c r="W39" i="7"/>
  <c r="V39" i="7"/>
  <c r="Y38" i="7"/>
  <c r="X38" i="7"/>
  <c r="W38" i="7"/>
  <c r="V38" i="7"/>
  <c r="Y37" i="7"/>
  <c r="X37" i="7"/>
  <c r="W37" i="7"/>
  <c r="V37" i="7"/>
  <c r="Y36" i="7"/>
  <c r="X36" i="7"/>
  <c r="W36" i="7"/>
  <c r="V36" i="7"/>
  <c r="Y35" i="7"/>
  <c r="X35" i="7"/>
  <c r="W35" i="7"/>
  <c r="V35" i="7"/>
  <c r="Y34" i="7"/>
  <c r="X34" i="7"/>
  <c r="W34" i="7"/>
  <c r="V34" i="7"/>
  <c r="Y33" i="7"/>
  <c r="X33" i="7"/>
  <c r="W33" i="7"/>
  <c r="V33" i="7"/>
  <c r="Y32" i="7"/>
  <c r="AC32" i="7" s="1"/>
  <c r="AG32" i="7" s="1"/>
  <c r="X32" i="7"/>
  <c r="AB32" i="7" s="1"/>
  <c r="AF32" i="7" s="1"/>
  <c r="W32" i="7"/>
  <c r="AA32" i="7" s="1"/>
  <c r="AE32" i="7" s="1"/>
  <c r="V32" i="7"/>
  <c r="Z32" i="7" s="1"/>
  <c r="Y31" i="7"/>
  <c r="X31" i="7"/>
  <c r="W31" i="7"/>
  <c r="V31" i="7"/>
  <c r="Y30" i="7"/>
  <c r="X30" i="7"/>
  <c r="W30" i="7"/>
  <c r="V30" i="7"/>
  <c r="Y29" i="7"/>
  <c r="X29" i="7"/>
  <c r="W29" i="7"/>
  <c r="V29" i="7"/>
  <c r="Y28" i="7"/>
  <c r="X28" i="7"/>
  <c r="W28" i="7"/>
  <c r="V28" i="7"/>
  <c r="Y27" i="7"/>
  <c r="X27" i="7"/>
  <c r="W27" i="7"/>
  <c r="V27" i="7"/>
  <c r="Y26" i="7"/>
  <c r="X26" i="7"/>
  <c r="W26" i="7"/>
  <c r="V26" i="7"/>
  <c r="Y25" i="7"/>
  <c r="X25" i="7"/>
  <c r="W25" i="7"/>
  <c r="V25" i="7"/>
  <c r="Y24" i="7"/>
  <c r="X24" i="7"/>
  <c r="W24" i="7"/>
  <c r="V24" i="7"/>
  <c r="Y23" i="7"/>
  <c r="X23" i="7"/>
  <c r="W23" i="7"/>
  <c r="V23" i="7"/>
  <c r="Y22" i="7"/>
  <c r="X22" i="7"/>
  <c r="W22" i="7"/>
  <c r="V22" i="7"/>
  <c r="Y21" i="7"/>
  <c r="X21" i="7"/>
  <c r="W21" i="7"/>
  <c r="V21" i="7"/>
  <c r="Y20" i="7"/>
  <c r="X20" i="7"/>
  <c r="W20" i="7"/>
  <c r="V20" i="7"/>
  <c r="Y19" i="7"/>
  <c r="X19" i="7"/>
  <c r="W19" i="7"/>
  <c r="V19" i="7"/>
  <c r="Y18" i="7"/>
  <c r="X18" i="7"/>
  <c r="W18" i="7"/>
  <c r="V18" i="7"/>
  <c r="Y17" i="7"/>
  <c r="X17" i="7"/>
  <c r="W17" i="7"/>
  <c r="V17" i="7"/>
  <c r="Y16" i="7"/>
  <c r="X16" i="7"/>
  <c r="W16" i="7"/>
  <c r="V16" i="7"/>
  <c r="Y15" i="7"/>
  <c r="X15" i="7"/>
  <c r="W15" i="7"/>
  <c r="V15" i="7"/>
  <c r="Y14" i="7"/>
  <c r="X14" i="7"/>
  <c r="W14" i="7"/>
  <c r="V14" i="7"/>
  <c r="Y13" i="7"/>
  <c r="X13" i="7"/>
  <c r="W13" i="7"/>
  <c r="V13" i="7"/>
  <c r="Y12" i="7"/>
  <c r="AC12" i="7" s="1"/>
  <c r="AG12" i="7" s="1"/>
  <c r="AG412" i="7" s="1"/>
  <c r="X12" i="7"/>
  <c r="AB12" i="7" s="1"/>
  <c r="AF12" i="7" s="1"/>
  <c r="W12" i="7"/>
  <c r="AA12" i="7" s="1"/>
  <c r="AE12" i="7" s="1"/>
  <c r="V12" i="7"/>
  <c r="Z12" i="7" s="1"/>
  <c r="Y40" i="6"/>
  <c r="X40" i="6"/>
  <c r="W40" i="6"/>
  <c r="V40" i="6"/>
  <c r="Y39" i="6"/>
  <c r="X39" i="6"/>
  <c r="W39" i="6"/>
  <c r="V39" i="6"/>
  <c r="Y38" i="6"/>
  <c r="AC38" i="6" s="1"/>
  <c r="AG38" i="6" s="1"/>
  <c r="X38" i="6"/>
  <c r="AB38" i="6" s="1"/>
  <c r="AF38" i="6" s="1"/>
  <c r="W38" i="6"/>
  <c r="AA38" i="6" s="1"/>
  <c r="AE38" i="6" s="1"/>
  <c r="V38" i="6"/>
  <c r="Z38" i="6" s="1"/>
  <c r="Y37" i="6"/>
  <c r="X37" i="6"/>
  <c r="W37" i="6"/>
  <c r="V37" i="6"/>
  <c r="Y36" i="6"/>
  <c r="AC36" i="6" s="1"/>
  <c r="AG36" i="6" s="1"/>
  <c r="X36" i="6"/>
  <c r="AB36" i="6" s="1"/>
  <c r="AF36" i="6" s="1"/>
  <c r="W36" i="6"/>
  <c r="AA36" i="6" s="1"/>
  <c r="AE36" i="6" s="1"/>
  <c r="V36" i="6"/>
  <c r="Z36" i="6" s="1"/>
  <c r="Y35" i="6"/>
  <c r="X35" i="6"/>
  <c r="W35" i="6"/>
  <c r="V35" i="6"/>
  <c r="Y34" i="6"/>
  <c r="X34" i="6"/>
  <c r="W34" i="6"/>
  <c r="V34" i="6"/>
  <c r="Y33" i="6"/>
  <c r="AC33" i="6" s="1"/>
  <c r="AG33" i="6" s="1"/>
  <c r="X33" i="6"/>
  <c r="AB33" i="6" s="1"/>
  <c r="AF33" i="6" s="1"/>
  <c r="W33" i="6"/>
  <c r="AA33" i="6" s="1"/>
  <c r="AE33" i="6" s="1"/>
  <c r="V33" i="6"/>
  <c r="Z33" i="6" s="1"/>
  <c r="Y32" i="6"/>
  <c r="X32" i="6"/>
  <c r="W32" i="6"/>
  <c r="V32" i="6"/>
  <c r="Y31" i="6"/>
  <c r="X31" i="6"/>
  <c r="W31" i="6"/>
  <c r="V31" i="6"/>
  <c r="Y30" i="6"/>
  <c r="X30" i="6"/>
  <c r="W30" i="6"/>
  <c r="V30" i="6"/>
  <c r="Y29" i="6"/>
  <c r="AC29" i="6" s="1"/>
  <c r="AG29" i="6" s="1"/>
  <c r="X29" i="6"/>
  <c r="AB29" i="6" s="1"/>
  <c r="AF29" i="6" s="1"/>
  <c r="W29" i="6"/>
  <c r="AA29" i="6" s="1"/>
  <c r="AE29" i="6" s="1"/>
  <c r="V29" i="6"/>
  <c r="Z29" i="6" s="1"/>
  <c r="Y28" i="6"/>
  <c r="X28" i="6"/>
  <c r="W28" i="6"/>
  <c r="V28" i="6"/>
  <c r="Y27" i="6"/>
  <c r="X27" i="6"/>
  <c r="AB27" i="6" s="1"/>
  <c r="AF27" i="6" s="1"/>
  <c r="W27" i="6"/>
  <c r="AA27" i="6" s="1"/>
  <c r="AE27" i="6" s="1"/>
  <c r="V27" i="6"/>
  <c r="Z27" i="6" s="1"/>
  <c r="Y26" i="6"/>
  <c r="X26" i="6"/>
  <c r="W26" i="6"/>
  <c r="V26" i="6"/>
  <c r="Y25" i="6"/>
  <c r="X25" i="6"/>
  <c r="W25" i="6"/>
  <c r="V25" i="6"/>
  <c r="Y24" i="6"/>
  <c r="X24" i="6"/>
  <c r="W24" i="6"/>
  <c r="V24" i="6"/>
  <c r="Y23" i="6"/>
  <c r="AC23" i="6" s="1"/>
  <c r="AG23" i="6" s="1"/>
  <c r="X23" i="6"/>
  <c r="AB23" i="6" s="1"/>
  <c r="AF23" i="6" s="1"/>
  <c r="W23" i="6"/>
  <c r="AA23" i="6" s="1"/>
  <c r="AE23" i="6" s="1"/>
  <c r="V23" i="6"/>
  <c r="Z23" i="6" s="1"/>
  <c r="Y22" i="6"/>
  <c r="X22" i="6"/>
  <c r="W22" i="6"/>
  <c r="V22" i="6"/>
  <c r="Y21" i="6"/>
  <c r="X21" i="6"/>
  <c r="W21" i="6"/>
  <c r="V21" i="6"/>
  <c r="Y20" i="6"/>
  <c r="AC20" i="6" s="1"/>
  <c r="AG20" i="6" s="1"/>
  <c r="X20" i="6"/>
  <c r="AB20" i="6" s="1"/>
  <c r="AF20" i="6" s="1"/>
  <c r="W20" i="6"/>
  <c r="AA20" i="6" s="1"/>
  <c r="AE20" i="6" s="1"/>
  <c r="V20" i="6"/>
  <c r="Z20" i="6" s="1"/>
  <c r="Y18" i="6"/>
  <c r="X18" i="6"/>
  <c r="W18" i="6"/>
  <c r="V18" i="6"/>
  <c r="Y17" i="6"/>
  <c r="AC17" i="6" s="1"/>
  <c r="AG17" i="6" s="1"/>
  <c r="X17" i="6"/>
  <c r="AB17" i="6" s="1"/>
  <c r="AF17" i="6" s="1"/>
  <c r="W17" i="6"/>
  <c r="AA17" i="6" s="1"/>
  <c r="AE17" i="6" s="1"/>
  <c r="V17" i="6"/>
  <c r="Z17" i="6" s="1"/>
  <c r="Y16" i="6"/>
  <c r="X16" i="6"/>
  <c r="W16" i="6"/>
  <c r="V16" i="6"/>
  <c r="Y15" i="6"/>
  <c r="X15" i="6"/>
  <c r="W15" i="6"/>
  <c r="V15" i="6"/>
  <c r="Y14" i="6"/>
  <c r="X14" i="6"/>
  <c r="W14" i="6"/>
  <c r="V14" i="6"/>
  <c r="Y13" i="6"/>
  <c r="X13" i="6"/>
  <c r="W13" i="6"/>
  <c r="V13" i="6"/>
  <c r="Y12" i="6"/>
  <c r="X12" i="6"/>
  <c r="AB12" i="6" s="1"/>
  <c r="AF12" i="6" s="1"/>
  <c r="AF41" i="6" s="1"/>
  <c r="W12" i="6"/>
  <c r="V12" i="6"/>
  <c r="Z12" i="6" s="1"/>
  <c r="Y23" i="5"/>
  <c r="X23" i="5"/>
  <c r="W23" i="5"/>
  <c r="V23" i="5"/>
  <c r="AH22" i="5"/>
  <c r="AG22" i="5"/>
  <c r="AF22" i="5"/>
  <c r="AE22" i="5"/>
  <c r="AD22" i="5"/>
  <c r="AI22" i="5" s="1"/>
  <c r="Y22" i="5"/>
  <c r="X22" i="5"/>
  <c r="W22" i="5"/>
  <c r="V22" i="5"/>
  <c r="Y21" i="5"/>
  <c r="X21" i="5"/>
  <c r="W21" i="5"/>
  <c r="V21" i="5"/>
  <c r="Y20" i="5"/>
  <c r="AC20" i="5" s="1"/>
  <c r="AG20" i="5" s="1"/>
  <c r="X20" i="5"/>
  <c r="AB20" i="5" s="1"/>
  <c r="AF20" i="5" s="1"/>
  <c r="W20" i="5"/>
  <c r="AA20" i="5" s="1"/>
  <c r="AE20" i="5" s="1"/>
  <c r="V20" i="5"/>
  <c r="Z20" i="5" s="1"/>
  <c r="Y19" i="5"/>
  <c r="X19" i="5"/>
  <c r="W19" i="5"/>
  <c r="V19" i="5"/>
  <c r="AH18" i="5"/>
  <c r="AG18" i="5"/>
  <c r="AF18" i="5"/>
  <c r="AE18" i="5"/>
  <c r="AD18" i="5"/>
  <c r="AI18" i="5" s="1"/>
  <c r="Y18" i="5"/>
  <c r="X18" i="5"/>
  <c r="W18" i="5"/>
  <c r="V18" i="5"/>
  <c r="Y17" i="5"/>
  <c r="X17" i="5"/>
  <c r="W17" i="5"/>
  <c r="V17" i="5"/>
  <c r="AH16" i="5"/>
  <c r="AG16" i="5"/>
  <c r="AF16" i="5"/>
  <c r="AE16" i="5"/>
  <c r="AD16" i="5"/>
  <c r="AI16" i="5" s="1"/>
  <c r="Y16" i="5"/>
  <c r="X16" i="5"/>
  <c r="W16" i="5"/>
  <c r="V16" i="5"/>
  <c r="Y15" i="5"/>
  <c r="X15" i="5"/>
  <c r="W15" i="5"/>
  <c r="V15" i="5"/>
  <c r="Y14" i="5"/>
  <c r="AC14" i="5" s="1"/>
  <c r="AG14" i="5" s="1"/>
  <c r="X14" i="5"/>
  <c r="AB14" i="5" s="1"/>
  <c r="AF14" i="5" s="1"/>
  <c r="W14" i="5"/>
  <c r="AA14" i="5" s="1"/>
  <c r="AE14" i="5" s="1"/>
  <c r="V14" i="5"/>
  <c r="Z14" i="5" s="1"/>
  <c r="Y13" i="5"/>
  <c r="X13" i="5"/>
  <c r="W13" i="5"/>
  <c r="V13" i="5"/>
  <c r="Y12" i="5"/>
  <c r="AC12" i="5" s="1"/>
  <c r="AG12" i="5" s="1"/>
  <c r="AG24" i="5" s="1"/>
  <c r="X12" i="5"/>
  <c r="AB12" i="5" s="1"/>
  <c r="AF12" i="5" s="1"/>
  <c r="AF24" i="5" s="1"/>
  <c r="W12" i="5"/>
  <c r="AA12" i="5" s="1"/>
  <c r="AE12" i="5" s="1"/>
  <c r="V12" i="5"/>
  <c r="Z12" i="5" s="1"/>
  <c r="Y30" i="4"/>
  <c r="X30" i="4"/>
  <c r="W30" i="4"/>
  <c r="V30" i="4"/>
  <c r="Y29" i="4"/>
  <c r="X29" i="4"/>
  <c r="W29" i="4"/>
  <c r="V29" i="4"/>
  <c r="Y28" i="4"/>
  <c r="X28" i="4"/>
  <c r="W28" i="4"/>
  <c r="V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Y23" i="4"/>
  <c r="X23" i="4"/>
  <c r="W23" i="4"/>
  <c r="V23" i="4"/>
  <c r="Y22" i="4"/>
  <c r="AC22" i="4" s="1"/>
  <c r="AG22" i="4" s="1"/>
  <c r="AG31" i="4" s="1"/>
  <c r="X22" i="4"/>
  <c r="AB22" i="4" s="1"/>
  <c r="AF22" i="4" s="1"/>
  <c r="AF31" i="4" s="1"/>
  <c r="W22" i="4"/>
  <c r="AA22" i="4" s="1"/>
  <c r="AE22" i="4" s="1"/>
  <c r="V22" i="4"/>
  <c r="Z22" i="4" s="1"/>
  <c r="AA12" i="6" l="1"/>
  <c r="AE12" i="6" s="1"/>
  <c r="AB52" i="7"/>
  <c r="AF52" i="7" s="1"/>
  <c r="AF412" i="7" s="1"/>
  <c r="A1" i="2" s="1"/>
  <c r="AC12" i="6"/>
  <c r="AG12" i="6" s="1"/>
  <c r="AC27" i="6"/>
  <c r="AG27" i="6" s="1"/>
  <c r="AH12" i="7"/>
  <c r="AI12" i="7" s="1"/>
  <c r="AJ12" i="7" s="1"/>
  <c r="AD12" i="7"/>
  <c r="AH32" i="7"/>
  <c r="AI32" i="7" s="1"/>
  <c r="AJ32" i="7" s="1"/>
  <c r="AD32" i="7"/>
  <c r="AD52" i="7"/>
  <c r="AH72" i="7"/>
  <c r="AI72" i="7" s="1"/>
  <c r="AJ72" i="7" s="1"/>
  <c r="AD72" i="7"/>
  <c r="AH92" i="7"/>
  <c r="AI92" i="7" s="1"/>
  <c r="AJ92" i="7" s="1"/>
  <c r="AD92" i="7"/>
  <c r="AH112" i="7"/>
  <c r="AI112" i="7" s="1"/>
  <c r="AJ112" i="7" s="1"/>
  <c r="AD112" i="7"/>
  <c r="AH132" i="7"/>
  <c r="AI132" i="7" s="1"/>
  <c r="AJ132" i="7" s="1"/>
  <c r="AD132" i="7"/>
  <c r="AH152" i="7"/>
  <c r="AI152" i="7" s="1"/>
  <c r="AJ152" i="7" s="1"/>
  <c r="AD152" i="7"/>
  <c r="AH172" i="7"/>
  <c r="AI172" i="7" s="1"/>
  <c r="AJ172" i="7" s="1"/>
  <c r="AD172" i="7"/>
  <c r="AH192" i="7"/>
  <c r="AI192" i="7" s="1"/>
  <c r="AJ192" i="7" s="1"/>
  <c r="AD192" i="7"/>
  <c r="AH212" i="7"/>
  <c r="AI212" i="7" s="1"/>
  <c r="AJ212" i="7" s="1"/>
  <c r="AD212" i="7"/>
  <c r="AH232" i="7"/>
  <c r="AI232" i="7" s="1"/>
  <c r="AJ232" i="7" s="1"/>
  <c r="AD232" i="7"/>
  <c r="AH252" i="7"/>
  <c r="AI252" i="7" s="1"/>
  <c r="AJ252" i="7" s="1"/>
  <c r="AD252" i="7"/>
  <c r="AH272" i="7"/>
  <c r="AI272" i="7" s="1"/>
  <c r="AJ272" i="7" s="1"/>
  <c r="AD272" i="7"/>
  <c r="AH292" i="7"/>
  <c r="AI292" i="7" s="1"/>
  <c r="AJ292" i="7" s="1"/>
  <c r="AD292" i="7"/>
  <c r="AH312" i="7"/>
  <c r="AI312" i="7" s="1"/>
  <c r="AJ312" i="7" s="1"/>
  <c r="AD312" i="7"/>
  <c r="AH332" i="7"/>
  <c r="AI332" i="7" s="1"/>
  <c r="AJ332" i="7" s="1"/>
  <c r="AD332" i="7"/>
  <c r="AH352" i="7"/>
  <c r="AI352" i="7" s="1"/>
  <c r="AJ352" i="7" s="1"/>
  <c r="AD352" i="7"/>
  <c r="AH372" i="7"/>
  <c r="AI372" i="7" s="1"/>
  <c r="AJ372" i="7" s="1"/>
  <c r="AD372" i="7"/>
  <c r="AH392" i="7"/>
  <c r="AI392" i="7" s="1"/>
  <c r="AJ392" i="7" s="1"/>
  <c r="AD392" i="7"/>
  <c r="AD12" i="6"/>
  <c r="AH17" i="6"/>
  <c r="AI17" i="6" s="1"/>
  <c r="AJ17" i="6" s="1"/>
  <c r="AD17" i="6"/>
  <c r="AH20" i="6"/>
  <c r="AI20" i="6" s="1"/>
  <c r="AJ20" i="6" s="1"/>
  <c r="AD20" i="6"/>
  <c r="AH23" i="6"/>
  <c r="AI23" i="6" s="1"/>
  <c r="AJ23" i="6" s="1"/>
  <c r="AD23" i="6"/>
  <c r="AD27" i="6"/>
  <c r="AH29" i="6"/>
  <c r="AI29" i="6" s="1"/>
  <c r="AJ29" i="6" s="1"/>
  <c r="AD29" i="6"/>
  <c r="AH33" i="6"/>
  <c r="AI33" i="6" s="1"/>
  <c r="AJ33" i="6" s="1"/>
  <c r="AD33" i="6"/>
  <c r="AH36" i="6"/>
  <c r="AI36" i="6" s="1"/>
  <c r="AJ36" i="6" s="1"/>
  <c r="AD36" i="6"/>
  <c r="AH38" i="6"/>
  <c r="AI38" i="6" s="1"/>
  <c r="AJ38" i="6" s="1"/>
  <c r="AD38" i="6"/>
  <c r="AH12" i="5"/>
  <c r="AI12" i="5" s="1"/>
  <c r="AJ12" i="5" s="1"/>
  <c r="AD12" i="5"/>
  <c r="AH14" i="5"/>
  <c r="AI14" i="5" s="1"/>
  <c r="AJ14" i="5" s="1"/>
  <c r="AD14" i="5"/>
  <c r="AH20" i="5"/>
  <c r="AI20" i="5" s="1"/>
  <c r="AJ20" i="5" s="1"/>
  <c r="AD20" i="5"/>
  <c r="AH22" i="4"/>
  <c r="AI22" i="4" s="1"/>
  <c r="AJ22" i="4" s="1"/>
  <c r="AD22" i="4"/>
  <c r="AH12" i="6" l="1"/>
  <c r="AI12" i="6" s="1"/>
  <c r="AJ12" i="6" s="1"/>
  <c r="AG41" i="6"/>
  <c r="B1" i="2" s="1"/>
  <c r="AH52" i="7"/>
  <c r="AI52" i="7" s="1"/>
  <c r="AJ52" i="7" s="1"/>
  <c r="AH27" i="6"/>
  <c r="AI27" i="6" s="1"/>
  <c r="AJ27" i="6" s="1"/>
</calcChain>
</file>

<file path=xl/sharedStrings.xml><?xml version="1.0" encoding="utf-8"?>
<sst xmlns="http://schemas.openxmlformats.org/spreadsheetml/2006/main" count="1863" uniqueCount="916">
  <si>
    <t>№ п/п</t>
  </si>
  <si>
    <t>В летнее время</t>
  </si>
  <si>
    <t>В зимнее время</t>
  </si>
  <si>
    <t>А</t>
  </si>
  <si>
    <t>В</t>
  </si>
  <si>
    <t>С</t>
  </si>
  <si>
    <t>Замеры нагрузки по фидерам, I(A)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</si>
  <si>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</si>
  <si>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</si>
  <si>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</si>
  <si>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Замер напряжения, U(В)</t>
  </si>
  <si>
    <t>диспетчерский номер и наименование ТП</t>
  </si>
  <si>
    <t>диспетчерское наименование фидера</t>
  </si>
  <si>
    <t>мощность установленных трансформаторов, кВА</t>
  </si>
  <si>
    <t>ТМ-630</t>
  </si>
  <si>
    <t>Ячейки с формулами</t>
  </si>
  <si>
    <t>Название энергоузла: Соболевский ЭУ</t>
  </si>
  <si>
    <t>ТП-3</t>
  </si>
  <si>
    <t>Муз.школа</t>
  </si>
  <si>
    <t>ТМ-160</t>
  </si>
  <si>
    <t>ул. Советская</t>
  </si>
  <si>
    <t>ТП-4</t>
  </si>
  <si>
    <t>ТМ-250</t>
  </si>
  <si>
    <t>Связь</t>
  </si>
  <si>
    <t>Пекарня</t>
  </si>
  <si>
    <t>Строительная-Комсоиольская</t>
  </si>
  <si>
    <t>ПО Соболевское</t>
  </si>
  <si>
    <t>Комсомольская</t>
  </si>
  <si>
    <t>ЦРБ</t>
  </si>
  <si>
    <t>ТП-5</t>
  </si>
  <si>
    <t>ТМ-315</t>
  </si>
  <si>
    <t>Старая школа</t>
  </si>
  <si>
    <t>Новая школа</t>
  </si>
  <si>
    <t>пер.Больничный</t>
  </si>
  <si>
    <t>Пож.депо</t>
  </si>
  <si>
    <t>ул.Советская</t>
  </si>
  <si>
    <t>Аптека</t>
  </si>
  <si>
    <t>ТП-6</t>
  </si>
  <si>
    <t>ул.Погоды</t>
  </si>
  <si>
    <t>ул.Заречная 6А-8А</t>
  </si>
  <si>
    <t>ул.Заречная 2А-2Г</t>
  </si>
  <si>
    <t>ул.Заречная 6-8</t>
  </si>
  <si>
    <t>Дет.сад</t>
  </si>
  <si>
    <t>ТП-7</t>
  </si>
  <si>
    <t>РСУ</t>
  </si>
  <si>
    <t>ул.Комсомольская</t>
  </si>
  <si>
    <t>пер.Совхозный</t>
  </si>
  <si>
    <t>ТП-8</t>
  </si>
  <si>
    <t>Комсомольская 64-64Е</t>
  </si>
  <si>
    <t>Котельная</t>
  </si>
  <si>
    <t>ТП-9</t>
  </si>
  <si>
    <t>Метео</t>
  </si>
  <si>
    <t>Технический учет</t>
  </si>
  <si>
    <t>ТП-12</t>
  </si>
  <si>
    <t>ул.Энергетиков,1А</t>
  </si>
  <si>
    <t>Ул.Энергетиков</t>
  </si>
  <si>
    <t>Рахимов</t>
  </si>
  <si>
    <t>ТП-13</t>
  </si>
  <si>
    <t>ул.Пионерская,9</t>
  </si>
  <si>
    <t>ул.Пионерская</t>
  </si>
  <si>
    <t>ТП-14</t>
  </si>
  <si>
    <t>ИП Калман</t>
  </si>
  <si>
    <t>ТП-16</t>
  </si>
  <si>
    <t>ул.Советская,3,5,6,7</t>
  </si>
  <si>
    <t>ул.Советская,16А</t>
  </si>
  <si>
    <t>Отоп. Модуль</t>
  </si>
  <si>
    <t>ТП-17</t>
  </si>
  <si>
    <t>Администрация</t>
  </si>
  <si>
    <t>ул.Набережная</t>
  </si>
  <si>
    <t>ТП-18</t>
  </si>
  <si>
    <t>Полиция</t>
  </si>
  <si>
    <t>ул.Ключевая,пер.Центральный</t>
  </si>
  <si>
    <t>ТП-19</t>
  </si>
  <si>
    <t>ул.Ключевая</t>
  </si>
  <si>
    <t>ТП-20</t>
  </si>
  <si>
    <t>Оськин</t>
  </si>
  <si>
    <t>ООО "Запад"</t>
  </si>
  <si>
    <t>ул.Совхозная</t>
  </si>
  <si>
    <t>ООО "СТК"</t>
  </si>
  <si>
    <t>ТП-40</t>
  </si>
  <si>
    <t>Пождепо</t>
  </si>
  <si>
    <t>Фидер №2</t>
  </si>
  <si>
    <t>Фидер №3</t>
  </si>
  <si>
    <t>Фидер №4</t>
  </si>
  <si>
    <t>ТП-41</t>
  </si>
  <si>
    <t>ул.Речная</t>
  </si>
  <si>
    <t>ул.Октябрьская</t>
  </si>
  <si>
    <t>Школа</t>
  </si>
  <si>
    <t>ТП-42</t>
  </si>
  <si>
    <t>Кот ельная</t>
  </si>
  <si>
    <t>ТП-42А</t>
  </si>
  <si>
    <t>Фидер №1</t>
  </si>
  <si>
    <t>ТМ-400</t>
  </si>
  <si>
    <t>ул.Советская 1-9</t>
  </si>
  <si>
    <t>МТС</t>
  </si>
  <si>
    <t xml:space="preserve">Фидер №2 </t>
  </si>
  <si>
    <t>Контора КО</t>
  </si>
  <si>
    <t>Расчёт усреднённой нагрузки по ТП, Рср(кВт)</t>
  </si>
  <si>
    <t>Максимальная нагрузка за год, Рср(кВт)</t>
  </si>
  <si>
    <t>ДЭС-17</t>
  </si>
  <si>
    <t>ТП-2</t>
  </si>
  <si>
    <t>Школьный городок</t>
  </si>
  <si>
    <t>Гараж</t>
  </si>
  <si>
    <t>Школьная котельная</t>
  </si>
  <si>
    <t>Рота</t>
  </si>
  <si>
    <t>Музей</t>
  </si>
  <si>
    <t>Школа новая</t>
  </si>
  <si>
    <t>РП-4</t>
  </si>
  <si>
    <t>Волокитиных 6 А</t>
  </si>
  <si>
    <t>Гагарина 5</t>
  </si>
  <si>
    <t>ДЭС-17 отходящие 0,4 кВ</t>
  </si>
  <si>
    <t>ТП-1</t>
  </si>
  <si>
    <t>Верх 1</t>
  </si>
  <si>
    <t>Верх 2</t>
  </si>
  <si>
    <t>Телерадио</t>
  </si>
  <si>
    <t>Центральная котельная</t>
  </si>
  <si>
    <t>ГМС</t>
  </si>
  <si>
    <t>ТВ</t>
  </si>
  <si>
    <t>Нижний</t>
  </si>
  <si>
    <t>ДЭС-19</t>
  </si>
  <si>
    <t>2 а</t>
  </si>
  <si>
    <t>Магазины</t>
  </si>
  <si>
    <t>Аэропорт</t>
  </si>
  <si>
    <t>ДЭС-4</t>
  </si>
  <si>
    <t>а/с Камчатка</t>
  </si>
  <si>
    <t>Дома</t>
  </si>
  <si>
    <t>Больница</t>
  </si>
  <si>
    <t>Детский сад</t>
  </si>
  <si>
    <t>м/р Тусм</t>
  </si>
  <si>
    <t>артель Старателей</t>
  </si>
  <si>
    <t>Скважина ДЭС-4</t>
  </si>
  <si>
    <t>ТП-10</t>
  </si>
  <si>
    <t>Название энергоузла:Манилы ДЭС-4</t>
  </si>
  <si>
    <t>ТМ-100</t>
  </si>
  <si>
    <t xml:space="preserve">ТП-7 </t>
  </si>
  <si>
    <t>Название энергоузла: ДЭС-9</t>
  </si>
  <si>
    <t>Музшкола</t>
  </si>
  <si>
    <t>Поликлинника</t>
  </si>
  <si>
    <t>ДШИ</t>
  </si>
  <si>
    <t>Казначейство</t>
  </si>
  <si>
    <t>Суд</t>
  </si>
  <si>
    <t>Прокуратура</t>
  </si>
  <si>
    <t>Зимний водозабор</t>
  </si>
  <si>
    <t>Центр занятости</t>
  </si>
  <si>
    <t>Спортзал</t>
  </si>
  <si>
    <t>Ленина</t>
  </si>
  <si>
    <t>КТПН-4</t>
  </si>
  <si>
    <t>КТПН-5</t>
  </si>
  <si>
    <t>Детсад</t>
  </si>
  <si>
    <t>Птичник</t>
  </si>
  <si>
    <t>Баня</t>
  </si>
  <si>
    <t>Хранилище</t>
  </si>
  <si>
    <t>КТПН-6</t>
  </si>
  <si>
    <t xml:space="preserve">КТПН-7 </t>
  </si>
  <si>
    <t>Райисполком</t>
  </si>
  <si>
    <t>РЯЖ летний водозабор</t>
  </si>
  <si>
    <t>КТПН-5 А</t>
  </si>
  <si>
    <t>Отходящих фидеров нет</t>
  </si>
  <si>
    <t>Ленина 13</t>
  </si>
  <si>
    <t>Ул. Освещение</t>
  </si>
  <si>
    <t>Ул. Ленина</t>
  </si>
  <si>
    <t>Церковь</t>
  </si>
  <si>
    <t>Чубарова 12, 14</t>
  </si>
  <si>
    <t>Обухова</t>
  </si>
  <si>
    <t>д/с «Рябинка»</t>
  </si>
  <si>
    <t>Пролетарская 10</t>
  </si>
  <si>
    <t>Пролетарская 12</t>
  </si>
  <si>
    <t>д/с «Рябинка» (резерв)</t>
  </si>
  <si>
    <t>Туб. Блок Б ввод №1</t>
  </si>
  <si>
    <t>Туб. Блок Б ввод №2</t>
  </si>
  <si>
    <t>Туб. Блок А ввод №1</t>
  </si>
  <si>
    <t>Туб. Блок А ввод №2</t>
  </si>
  <si>
    <t>Интернат Ввод 1</t>
  </si>
  <si>
    <t>Школа ввод №1</t>
  </si>
  <si>
    <t>Школа ввод №2</t>
  </si>
  <si>
    <t>Интернат Ввод 2</t>
  </si>
  <si>
    <t>Дальсвязь</t>
  </si>
  <si>
    <t>Эл котел ввод 1</t>
  </si>
  <si>
    <t>Эл котел ввод 2</t>
  </si>
  <si>
    <t>Ул. 50 лет КК дом 4,6</t>
  </si>
  <si>
    <t>ул. Обухова</t>
  </si>
  <si>
    <t>Маг. ЮНИ</t>
  </si>
  <si>
    <t>новый дом 50 лет КК</t>
  </si>
  <si>
    <t>МЖКХ</t>
  </si>
  <si>
    <t>Библиотека</t>
  </si>
  <si>
    <t>Торговый дом</t>
  </si>
  <si>
    <t>ЖБИ</t>
  </si>
  <si>
    <t>Аэронавигация</t>
  </si>
  <si>
    <t xml:space="preserve">Казна </t>
  </si>
  <si>
    <t>ГОССТАТ</t>
  </si>
  <si>
    <t>Кинотеатр</t>
  </si>
  <si>
    <t>Гиля 6</t>
  </si>
  <si>
    <t>Гиля 4</t>
  </si>
  <si>
    <t>Ленина 23</t>
  </si>
  <si>
    <t>След. комитет</t>
  </si>
  <si>
    <t>Детская площадка</t>
  </si>
  <si>
    <t>Космонавтов</t>
  </si>
  <si>
    <t>Химчистка</t>
  </si>
  <si>
    <t>Беккерева</t>
  </si>
  <si>
    <t>Пилорама</t>
  </si>
  <si>
    <t>Совхоз</t>
  </si>
  <si>
    <t>ТСО "Дархита"</t>
  </si>
  <si>
    <t>АЗС</t>
  </si>
  <si>
    <t>ИП САЛЫНСКИЙ</t>
  </si>
  <si>
    <t>КАФЕ</t>
  </si>
  <si>
    <t>ДАЧИ</t>
  </si>
  <si>
    <t>уч. Корпус</t>
  </si>
  <si>
    <t>Налоговая</t>
  </si>
  <si>
    <t>Старый ДОМ</t>
  </si>
  <si>
    <t>ДОМ Радио</t>
  </si>
  <si>
    <t>Пенсионный Фонд</t>
  </si>
  <si>
    <t>ЧУБАРОВА 8</t>
  </si>
  <si>
    <t>Дисп. №1 Водоканал</t>
  </si>
  <si>
    <t>Дисп. №2 Водоканал</t>
  </si>
  <si>
    <t>СЕЙСМОСТАНЦИЯ</t>
  </si>
  <si>
    <t>Орбита</t>
  </si>
  <si>
    <t>Передвижная энергетика</t>
  </si>
  <si>
    <t>Котельная-2</t>
  </si>
  <si>
    <t>Дорожный участок</t>
  </si>
  <si>
    <t>Гараж пенсион. Фонда</t>
  </si>
  <si>
    <t>Д/С Солнышко</t>
  </si>
  <si>
    <t>Муз. Школа</t>
  </si>
  <si>
    <t>Ул. Советская</t>
  </si>
  <si>
    <t>АДМ окр. Резерв</t>
  </si>
  <si>
    <t>Билайн</t>
  </si>
  <si>
    <t>Гостиница</t>
  </si>
  <si>
    <t>Ресторан  резерв</t>
  </si>
  <si>
    <t>РКЦ</t>
  </si>
  <si>
    <t>Теплицы</t>
  </si>
  <si>
    <t>Насосы</t>
  </si>
  <si>
    <t>Очистные №1</t>
  </si>
  <si>
    <t>Очистные №2</t>
  </si>
  <si>
    <t>Госпромхоз</t>
  </si>
  <si>
    <t>Поротова 35</t>
  </si>
  <si>
    <t>ГИЛЯ 14</t>
  </si>
  <si>
    <t>ГИЛЯ 16</t>
  </si>
  <si>
    <t>ГИЛЯ 18</t>
  </si>
  <si>
    <t>ГИЛЯ 20</t>
  </si>
  <si>
    <t>ЧУБАРОВА 16.18.20,ПОРОТОВА 33</t>
  </si>
  <si>
    <t>и.п.Нестерова</t>
  </si>
  <si>
    <t>Надежда маг.</t>
  </si>
  <si>
    <t>Застава</t>
  </si>
  <si>
    <t>Сторожка</t>
  </si>
  <si>
    <t>КЧП</t>
  </si>
  <si>
    <t>Садко</t>
  </si>
  <si>
    <t>ИП "Прудников"</t>
  </si>
  <si>
    <t>ФСБ</t>
  </si>
  <si>
    <t>Инфекция №1</t>
  </si>
  <si>
    <t>Инфекция №2</t>
  </si>
  <si>
    <t>Стационар №1</t>
  </si>
  <si>
    <t>Стационар №2</t>
  </si>
  <si>
    <t>Поссовет</t>
  </si>
  <si>
    <t xml:space="preserve">Чубарова 1 </t>
  </si>
  <si>
    <t>Название энергоузла: Палана ДЭС-10</t>
  </si>
  <si>
    <t>400.400</t>
  </si>
  <si>
    <t>КТПН 2</t>
  </si>
  <si>
    <t>КТПН-7</t>
  </si>
  <si>
    <t>КТПН-9</t>
  </si>
  <si>
    <t>ТП-11</t>
  </si>
  <si>
    <t>ТП-15</t>
  </si>
  <si>
    <t>ТП-21</t>
  </si>
  <si>
    <t>ТП-22</t>
  </si>
  <si>
    <t>ТП-23</t>
  </si>
  <si>
    <t>ТП-24</t>
  </si>
  <si>
    <t>ТП-26</t>
  </si>
  <si>
    <t>ТП-27</t>
  </si>
  <si>
    <t>СРБ</t>
  </si>
  <si>
    <t>СРМ</t>
  </si>
  <si>
    <t>Дачные постройки</t>
  </si>
  <si>
    <t>РКЗ</t>
  </si>
  <si>
    <t>ДРСУ</t>
  </si>
  <si>
    <t>Автомойка</t>
  </si>
  <si>
    <t>Военкомат</t>
  </si>
  <si>
    <t>Школа № 3</t>
  </si>
  <si>
    <t>Д/с Ромашка</t>
  </si>
  <si>
    <t>Универмаг</t>
  </si>
  <si>
    <t>М-н  Валентина</t>
  </si>
  <si>
    <t>Калинина 4</t>
  </si>
  <si>
    <t>М-н Авто</t>
  </si>
  <si>
    <t>Ленина 16</t>
  </si>
  <si>
    <t>Лесная ГСМ</t>
  </si>
  <si>
    <t>ИП Попов</t>
  </si>
  <si>
    <t>Частные дома</t>
  </si>
  <si>
    <t>Лазо</t>
  </si>
  <si>
    <t>КНС</t>
  </si>
  <si>
    <t>Бойлер</t>
  </si>
  <si>
    <t>Бодрова 3</t>
  </si>
  <si>
    <t>АТС</t>
  </si>
  <si>
    <t>Горького</t>
  </si>
  <si>
    <t>Бодрова 22-30</t>
  </si>
  <si>
    <t>Спорт.зал</t>
  </si>
  <si>
    <t>Горького-Бодрова</t>
  </si>
  <si>
    <t>Ленина-Бодрова</t>
  </si>
  <si>
    <t>Ленина 62-70</t>
  </si>
  <si>
    <t>Ленина 72-80</t>
  </si>
  <si>
    <t>АТП</t>
  </si>
  <si>
    <t>Поселок</t>
  </si>
  <si>
    <t>ПУ-13</t>
  </si>
  <si>
    <t>Рыб.инспекция</t>
  </si>
  <si>
    <t>Ленина 103-109</t>
  </si>
  <si>
    <t>Крашенинникова</t>
  </si>
  <si>
    <t>Гараж Попова</t>
  </si>
  <si>
    <t>ТМ-40</t>
  </si>
  <si>
    <t>ИП Смердов</t>
  </si>
  <si>
    <t>Пож. Часть</t>
  </si>
  <si>
    <t>Холодильник</t>
  </si>
  <si>
    <t>Лесная</t>
  </si>
  <si>
    <t>ТВХ</t>
  </si>
  <si>
    <t>Строительная</t>
  </si>
  <si>
    <t>ТП-28</t>
  </si>
  <si>
    <t>Д/д Росинка 1</t>
  </si>
  <si>
    <t>Д/д Росинка 2</t>
  </si>
  <si>
    <t>Лазо 2А</t>
  </si>
  <si>
    <t>Лазо 14-16</t>
  </si>
  <si>
    <t>ТП-31</t>
  </si>
  <si>
    <t>Водонасосная</t>
  </si>
  <si>
    <t>ТП-32</t>
  </si>
  <si>
    <t>Дом 1</t>
  </si>
  <si>
    <t>Дом 2</t>
  </si>
  <si>
    <t>Дом 3</t>
  </si>
  <si>
    <t>Дом 5</t>
  </si>
  <si>
    <t>Дом 6-7</t>
  </si>
  <si>
    <t>Очистные</t>
  </si>
  <si>
    <t>Стройка д 4</t>
  </si>
  <si>
    <t>М-н "У Ромы"</t>
  </si>
  <si>
    <t>М-н "Ваш дом"</t>
  </si>
  <si>
    <t>ТП-33</t>
  </si>
  <si>
    <t>ДОЦ</t>
  </si>
  <si>
    <t>Гранит</t>
  </si>
  <si>
    <t>Восток-рыба</t>
  </si>
  <si>
    <t>ТП-48</t>
  </si>
  <si>
    <t>Клуб</t>
  </si>
  <si>
    <t>Юбилейная четная</t>
  </si>
  <si>
    <t>Юбилейная нечетная</t>
  </si>
  <si>
    <t>ТП-50</t>
  </si>
  <si>
    <t>Дом 8</t>
  </si>
  <si>
    <t>Дом 9</t>
  </si>
  <si>
    <t>Дом 10</t>
  </si>
  <si>
    <t>Дом 13</t>
  </si>
  <si>
    <t xml:space="preserve">Дом 14 </t>
  </si>
  <si>
    <t>Дом 15-16</t>
  </si>
  <si>
    <t>Школа 2 ввод 1</t>
  </si>
  <si>
    <t>Школа 2 ввод 2</t>
  </si>
  <si>
    <t>Дом 19</t>
  </si>
  <si>
    <t>Дом 24 (админ.)</t>
  </si>
  <si>
    <t>Дом 25</t>
  </si>
  <si>
    <t>ТП-55</t>
  </si>
  <si>
    <t>Аэрофлотская 1</t>
  </si>
  <si>
    <t>ТП-56</t>
  </si>
  <si>
    <t>Погранзастава</t>
  </si>
  <si>
    <t>ТП-57</t>
  </si>
  <si>
    <t>Дом 11-1</t>
  </si>
  <si>
    <t>Дом 11-2</t>
  </si>
  <si>
    <t>Дом 12-1</t>
  </si>
  <si>
    <t>Дом 12-2</t>
  </si>
  <si>
    <t>Дом 17</t>
  </si>
  <si>
    <t>Дом 18</t>
  </si>
  <si>
    <t>Дом 20</t>
  </si>
  <si>
    <t>Дом 27</t>
  </si>
  <si>
    <t>Дом 28</t>
  </si>
  <si>
    <t>д/с Снежинка-1</t>
  </si>
  <si>
    <t>д/с Снежинка-2</t>
  </si>
  <si>
    <t>м-н Холкам, Банк</t>
  </si>
  <si>
    <t>Нар. освещение</t>
  </si>
  <si>
    <t>Котельная № 4</t>
  </si>
  <si>
    <t>Мегафон</t>
  </si>
  <si>
    <t>ТП-58</t>
  </si>
  <si>
    <t>Вист</t>
  </si>
  <si>
    <t>ГСМ УК РЭС</t>
  </si>
  <si>
    <t>ГСМ ТВХ</t>
  </si>
  <si>
    <t>ТП-59</t>
  </si>
  <si>
    <t>Ростелеком</t>
  </si>
  <si>
    <t>Почта</t>
  </si>
  <si>
    <t>Телевидение</t>
  </si>
  <si>
    <t>Эл. бойлер</t>
  </si>
  <si>
    <t>ТП-63</t>
  </si>
  <si>
    <t>Водонасосная № 1</t>
  </si>
  <si>
    <t>ТП-64</t>
  </si>
  <si>
    <t>Склад ГСМ в/ч 25522</t>
  </si>
  <si>
    <t>ТП-65</t>
  </si>
  <si>
    <t>Склад ГСМ  о. Чаячий</t>
  </si>
  <si>
    <t>ТП-66</t>
  </si>
  <si>
    <t>Советская 2а-2б</t>
  </si>
  <si>
    <t>ЦКиД ввод № 1</t>
  </si>
  <si>
    <t>ЦКиД ввод № 2</t>
  </si>
  <si>
    <t>ЦРБ ввод № 1</t>
  </si>
  <si>
    <t>ЦРБ ввод № 2</t>
  </si>
  <si>
    <t>Стройка погран.</t>
  </si>
  <si>
    <t>РОВД</t>
  </si>
  <si>
    <t>Котельная № 10 ЦРБ</t>
  </si>
  <si>
    <t>Стройка домов</t>
  </si>
  <si>
    <t>Советская 2 ввод 1</t>
  </si>
  <si>
    <t>Советская 2 ввод 2</t>
  </si>
  <si>
    <t>Теплоучасток</t>
  </si>
  <si>
    <t>Котельная ЦРБ</t>
  </si>
  <si>
    <t>ТП-67</t>
  </si>
  <si>
    <t xml:space="preserve">ООО "Дельта Фиш" </t>
  </si>
  <si>
    <t>ТП-68</t>
  </si>
  <si>
    <t>ООО "Восток-рыба"</t>
  </si>
  <si>
    <t>ТП-69</t>
  </si>
  <si>
    <t>ТМ-1000</t>
  </si>
  <si>
    <t>ООО "Соболь"</t>
  </si>
  <si>
    <t>ТП-70</t>
  </si>
  <si>
    <t>ПРУ</t>
  </si>
  <si>
    <t>ТП-71</t>
  </si>
  <si>
    <t>ООО "Ничира"</t>
  </si>
  <si>
    <t>ТП-72</t>
  </si>
  <si>
    <t>Склад ГСМ  ООО "Запад-Восток сервис"</t>
  </si>
  <si>
    <t>ТП-2 А</t>
  </si>
  <si>
    <t>ТМ-300 в работе    ТМ-300 в резерве</t>
  </si>
  <si>
    <t>ТМ-630 ТМ-400</t>
  </si>
  <si>
    <t>ТМ-1000 ТМ-1000</t>
  </si>
  <si>
    <t>ТМ-320</t>
  </si>
  <si>
    <t>2-Госбанк</t>
  </si>
  <si>
    <t>4-Милиция</t>
  </si>
  <si>
    <t>7-Вулканостанция</t>
  </si>
  <si>
    <t>8-Шашлычная</t>
  </si>
  <si>
    <t>1- ул.Майская</t>
  </si>
  <si>
    <t>2-Дрожный участок</t>
  </si>
  <si>
    <t>3-ул.Кирова</t>
  </si>
  <si>
    <t>5- Орбита ввод №1</t>
  </si>
  <si>
    <t>10- Орбита ввод №2</t>
  </si>
  <si>
    <t>без нагрузки</t>
  </si>
  <si>
    <t>4- мжд ул.Красноармейская 2</t>
  </si>
  <si>
    <t>6-детский сад Елочка</t>
  </si>
  <si>
    <t>8-ул.Школьная</t>
  </si>
  <si>
    <t>1-магазин Аурум</t>
  </si>
  <si>
    <t>2-Бойлерная</t>
  </si>
  <si>
    <t>3-ул.Северная</t>
  </si>
  <si>
    <t>4-ул.Чкалова</t>
  </si>
  <si>
    <t>5-Школа</t>
  </si>
  <si>
    <t>1- Насосная ввод№1</t>
  </si>
  <si>
    <t>КТПН-8</t>
  </si>
  <si>
    <t>2-Насосная ввод№2</t>
  </si>
  <si>
    <t>3-магазин Долина</t>
  </si>
  <si>
    <t>4-гараж</t>
  </si>
  <si>
    <t>1- ул.Колхозная 81,83</t>
  </si>
  <si>
    <t>2-ул.Стахановская</t>
  </si>
  <si>
    <t>10-ул.Кирова, Набережная</t>
  </si>
  <si>
    <t>12-уличное освещение</t>
  </si>
  <si>
    <t>15-ул.Кабакова</t>
  </si>
  <si>
    <t>1-ИП. Ханзутин</t>
  </si>
  <si>
    <t>2-Пищекомбинат</t>
  </si>
  <si>
    <t>МТП-10</t>
  </si>
  <si>
    <t>3-ул.Колхозная</t>
  </si>
  <si>
    <t>4-Котельная №6</t>
  </si>
  <si>
    <t>5-ЗГМО</t>
  </si>
  <si>
    <t>3-Котельная №11</t>
  </si>
  <si>
    <t>4-Агрофирма авто РММ</t>
  </si>
  <si>
    <t>ТМ-180</t>
  </si>
  <si>
    <t>5-ГСМ</t>
  </si>
  <si>
    <t>7-Гараж (Боксы №1,2)</t>
  </si>
  <si>
    <t>8-Склад,контора</t>
  </si>
  <si>
    <t>11-Скважина</t>
  </si>
  <si>
    <t>12-Коммунэнерго РММ</t>
  </si>
  <si>
    <t>1-частный сектор</t>
  </si>
  <si>
    <t>КТПН-12</t>
  </si>
  <si>
    <t>2-ул. 23 Партсъезда</t>
  </si>
  <si>
    <t>4-ул.Кабакова</t>
  </si>
  <si>
    <t>1-Котельная №8, АБЗ</t>
  </si>
  <si>
    <t>КТПН-13</t>
  </si>
  <si>
    <t>2-мжд ул.Школьная 32А</t>
  </si>
  <si>
    <t>3-мжд ул.Школьная 34</t>
  </si>
  <si>
    <t>5-дачный участок</t>
  </si>
  <si>
    <t>6- уличное освещение</t>
  </si>
  <si>
    <t>1-ул.Советская</t>
  </si>
  <si>
    <t>КТПН-15</t>
  </si>
  <si>
    <t>2-ул.Октябрьская</t>
  </si>
  <si>
    <t>3-ул.Кирова,Советская</t>
  </si>
  <si>
    <t>4-уличное освещение</t>
  </si>
  <si>
    <t>1-Школа</t>
  </si>
  <si>
    <t>МТП-16</t>
  </si>
  <si>
    <t xml:space="preserve">2-Поселок </t>
  </si>
  <si>
    <t>3-Котельная</t>
  </si>
  <si>
    <t>1-ул.Свободная</t>
  </si>
  <si>
    <t>2-БиЛайн</t>
  </si>
  <si>
    <t>4-ул.Школьная, Сибирская, Восточная</t>
  </si>
  <si>
    <t>5-МТС</t>
  </si>
  <si>
    <t>6-ул.Строительная</t>
  </si>
  <si>
    <t>8-ул.Красноармейская</t>
  </si>
  <si>
    <t>9-ул.Стадионная</t>
  </si>
  <si>
    <t>10-Мегафон</t>
  </si>
  <si>
    <t>11-Ростелеком</t>
  </si>
  <si>
    <t>МТП-18</t>
  </si>
  <si>
    <t>1-МРЛ</t>
  </si>
  <si>
    <t>демонтирована</t>
  </si>
  <si>
    <t>КТПН-19</t>
  </si>
  <si>
    <t>1-Мостоотряд</t>
  </si>
  <si>
    <t>2-ул.Камчатская</t>
  </si>
  <si>
    <t>4-ул.Вулканическая</t>
  </si>
  <si>
    <t>ТП-25</t>
  </si>
  <si>
    <t>2-АЗС</t>
  </si>
  <si>
    <t>ТП-29</t>
  </si>
  <si>
    <t>3-мжд ул.Пионерская 10</t>
  </si>
  <si>
    <t>4-Прокуратура</t>
  </si>
  <si>
    <t>7-мжд ул.Пионерская 9</t>
  </si>
  <si>
    <t>9-Бойлерная</t>
  </si>
  <si>
    <t>1-ул.Солнечная</t>
  </si>
  <si>
    <t>МТП-32</t>
  </si>
  <si>
    <t>2-Водозабор</t>
  </si>
  <si>
    <t>3-ул.Комсомольская</t>
  </si>
  <si>
    <t>1-ул.8 Марта</t>
  </si>
  <si>
    <t>ТП-34</t>
  </si>
  <si>
    <t>2-ул.23 партсъезда</t>
  </si>
  <si>
    <t>3-Колосок</t>
  </si>
  <si>
    <t>4-ул.Ключевская</t>
  </si>
  <si>
    <t>2- Отделение полиции ввод№1</t>
  </si>
  <si>
    <t>ТП-37</t>
  </si>
  <si>
    <t>ТМ-63</t>
  </si>
  <si>
    <t>9-Отделение полиции ввод№2</t>
  </si>
  <si>
    <t>10- мжд ул.Строительная 15,17, котельная №12 резерв</t>
  </si>
  <si>
    <t>1-освещение автодороги</t>
  </si>
  <si>
    <t>ТП-38</t>
  </si>
  <si>
    <t>2-Котельная №1</t>
  </si>
  <si>
    <t>3-Тепловодхоз контора</t>
  </si>
  <si>
    <t>4-тепловодхоз котельная</t>
  </si>
  <si>
    <t>2-Школа</t>
  </si>
  <si>
    <t>3- Вулканостанция</t>
  </si>
  <si>
    <t>4-Пищеблок ввод№1</t>
  </si>
  <si>
    <t>5-уличное освещение</t>
  </si>
  <si>
    <t>6-ГРЩ больницы ввод№1</t>
  </si>
  <si>
    <t>7-Гостиница</t>
  </si>
  <si>
    <t>10-ГРЩ больницы ввод№2</t>
  </si>
  <si>
    <t>11-ул.Рабочая</t>
  </si>
  <si>
    <t>12-Спортзал</t>
  </si>
  <si>
    <t>13-Пищеблок ввод№2</t>
  </si>
  <si>
    <t>17- мжд ул.Кирова 134,136</t>
  </si>
  <si>
    <t>Название энергоузла: Ключи  ДЭС-22</t>
  </si>
  <si>
    <t>ТМ-100                        ТМ-400</t>
  </si>
  <si>
    <t>ТМ-250                    ТМ-320</t>
  </si>
  <si>
    <t>ТМ-400 ТМ-400</t>
  </si>
  <si>
    <t>ТМ-400                  ТМ-400</t>
  </si>
  <si>
    <t xml:space="preserve">ТМ-250                  </t>
  </si>
  <si>
    <t>ТМ-180                   ТМ-180</t>
  </si>
  <si>
    <t>ТМ-63                        ТМ-63</t>
  </si>
  <si>
    <t>ТМ-400                       ТМ-400</t>
  </si>
  <si>
    <t>1-Лесная</t>
  </si>
  <si>
    <t>2-Новая</t>
  </si>
  <si>
    <t>3-Зона</t>
  </si>
  <si>
    <t>4-Фортуна</t>
  </si>
  <si>
    <t>Название энергоузла: Атласово ДЭС-14</t>
  </si>
  <si>
    <t>1-ул. Освещение</t>
  </si>
  <si>
    <t>2-ДОП</t>
  </si>
  <si>
    <t>3- охрана Камчатских лесов</t>
  </si>
  <si>
    <t>1- КамМтЛес</t>
  </si>
  <si>
    <t>2-ДРСУ-4</t>
  </si>
  <si>
    <t>1-Свободная</t>
  </si>
  <si>
    <t>2-Ломоносова</t>
  </si>
  <si>
    <t>3-Толстого</t>
  </si>
  <si>
    <t>1-Ленинградская</t>
  </si>
  <si>
    <t>2-Октябрьская</t>
  </si>
  <si>
    <t>3-Рыбкооп</t>
  </si>
  <si>
    <t>4-ул. Освещение</t>
  </si>
  <si>
    <t>1-Московская</t>
  </si>
  <si>
    <t>2-Юбилейная</t>
  </si>
  <si>
    <t>3-Мирная</t>
  </si>
  <si>
    <t>4-Северный</t>
  </si>
  <si>
    <t>ЗРУ-6</t>
  </si>
  <si>
    <t>1-Стадион</t>
  </si>
  <si>
    <t>13-Лазо</t>
  </si>
  <si>
    <t>0,,3</t>
  </si>
  <si>
    <t>Название энергоузла: Лазо</t>
  </si>
  <si>
    <t>1-Клуб</t>
  </si>
  <si>
    <t>2-Водонапорная</t>
  </si>
  <si>
    <t>1-Омская</t>
  </si>
  <si>
    <t>2- Почта</t>
  </si>
  <si>
    <t>Л-1 ЛТУ</t>
  </si>
  <si>
    <t>1- Краснодарская</t>
  </si>
  <si>
    <t>2-ОРТПЦ</t>
  </si>
  <si>
    <t>3- Комсомольская</t>
  </si>
  <si>
    <t>1-Набережная</t>
  </si>
  <si>
    <t>2-Лесхоз</t>
  </si>
  <si>
    <t>3-Школа</t>
  </si>
  <si>
    <t>4-Телевидение</t>
  </si>
  <si>
    <t>4- ул. Освещение</t>
  </si>
  <si>
    <t xml:space="preserve">10/0,4 </t>
  </si>
  <si>
    <t>КТП-1</t>
  </si>
  <si>
    <t>"Этус"</t>
  </si>
  <si>
    <t>"Жилфонд"</t>
  </si>
  <si>
    <t>"ККПиБ"</t>
  </si>
  <si>
    <t>"Военкомат"</t>
  </si>
  <si>
    <t>РК КПСС Связь</t>
  </si>
  <si>
    <t>"Пищекомбинат"</t>
  </si>
  <si>
    <t>"Детсад"</t>
  </si>
  <si>
    <t>"Котельная"</t>
  </si>
  <si>
    <t>"Школа"</t>
  </si>
  <si>
    <t>"Мастерские"</t>
  </si>
  <si>
    <t>"Химчистка"</t>
  </si>
  <si>
    <t>"В\Ч"</t>
  </si>
  <si>
    <t>"Инфекция"</t>
  </si>
  <si>
    <t>"Освещение"</t>
  </si>
  <si>
    <t>"Магазин"</t>
  </si>
  <si>
    <t>"Зеленая"</t>
  </si>
  <si>
    <t>"Шнырев"</t>
  </si>
  <si>
    <t>"АПК Корякский"</t>
  </si>
  <si>
    <t>"Подсобное хозяйство"</t>
  </si>
  <si>
    <t>"Портпункт"</t>
  </si>
  <si>
    <t>"ГСМ"</t>
  </si>
  <si>
    <t>"Елена баржа"</t>
  </si>
  <si>
    <t>"Жуков"</t>
  </si>
  <si>
    <t>"Верютин"</t>
  </si>
  <si>
    <t>"Холодильник"</t>
  </si>
  <si>
    <t>"Типография"</t>
  </si>
  <si>
    <t>"Набережная"</t>
  </si>
  <si>
    <t>"Мастерсие"</t>
  </si>
  <si>
    <t>"РОВД"</t>
  </si>
  <si>
    <t>"Общежитие"</t>
  </si>
  <si>
    <t>"Советская"</t>
  </si>
  <si>
    <t>"Аптека"</t>
  </si>
  <si>
    <t>"Больница"</t>
  </si>
  <si>
    <t>"Ветстанция"</t>
  </si>
  <si>
    <t>"Прокуратура"</t>
  </si>
  <si>
    <t>"Батоев дом"</t>
  </si>
  <si>
    <t>БРУ</t>
  </si>
  <si>
    <t>Общежитие</t>
  </si>
  <si>
    <t xml:space="preserve">Мартынов </t>
  </si>
  <si>
    <t>"РЦТА"</t>
  </si>
  <si>
    <t>"МТС"</t>
  </si>
  <si>
    <t>"Радиостанция"</t>
  </si>
  <si>
    <t>"Водоканал"</t>
  </si>
  <si>
    <t>"Стрельников ООО Восток"</t>
  </si>
  <si>
    <t>"РЩ ТП Школа ввод2"</t>
  </si>
  <si>
    <t>"Школа прит вент"</t>
  </si>
  <si>
    <t>"Дома"</t>
  </si>
  <si>
    <t>"ВРУ школы ввод1"</t>
  </si>
  <si>
    <t>"Администрация"</t>
  </si>
  <si>
    <t>"ТП Школа ввод1"</t>
  </si>
  <si>
    <t>"Клуб ДК1 выкл"</t>
  </si>
  <si>
    <t>"Столовая"</t>
  </si>
  <si>
    <t>"Баня"</t>
  </si>
  <si>
    <t>"Клуб ДК"</t>
  </si>
  <si>
    <t>"Водозков"</t>
  </si>
  <si>
    <t>"Батоев"</t>
  </si>
  <si>
    <t>"Уличное освещение"</t>
  </si>
  <si>
    <t xml:space="preserve">"Очистные" </t>
  </si>
  <si>
    <t>"Дома 28,29,31"</t>
  </si>
  <si>
    <t>"Хаиленские домики"</t>
  </si>
  <si>
    <t>"Пож депо"</t>
  </si>
  <si>
    <t>"Жилфонд1"</t>
  </si>
  <si>
    <t>"Жилфонд2"</t>
  </si>
  <si>
    <t>"Жилфонд3"</t>
  </si>
  <si>
    <t>"Жилфонд4"</t>
  </si>
  <si>
    <t>"Метеостанция"</t>
  </si>
  <si>
    <t>"Монолит В\Ч"</t>
  </si>
  <si>
    <t>"8 квартирный дом мол 26"</t>
  </si>
  <si>
    <t>"АБК"</t>
  </si>
  <si>
    <t>"Больница1"</t>
  </si>
  <si>
    <t>"Интернат1"</t>
  </si>
  <si>
    <t>"Интернат2"</t>
  </si>
  <si>
    <t>"Больница2"</t>
  </si>
  <si>
    <t>"Гостиница"</t>
  </si>
  <si>
    <t>Приточная вент школа</t>
  </si>
  <si>
    <t>"Советская-север"</t>
  </si>
  <si>
    <t>"ЦК Котельная"</t>
  </si>
  <si>
    <t>"Буялов"</t>
  </si>
  <si>
    <t>"Северная"</t>
  </si>
  <si>
    <t>"Билайн"</t>
  </si>
  <si>
    <t>"Офис КГД"</t>
  </si>
  <si>
    <t>"Корякрыба"</t>
  </si>
  <si>
    <t>"База"</t>
  </si>
  <si>
    <t>"Гостиница МЭЙ"</t>
  </si>
  <si>
    <t>"АТБ"</t>
  </si>
  <si>
    <t>"КДП"</t>
  </si>
  <si>
    <t>"АРП"</t>
  </si>
  <si>
    <t>"АЭРОПОРТ"</t>
  </si>
  <si>
    <t>Название энергоузла: Тиличики ДЭС-8</t>
  </si>
  <si>
    <t>ТМ-1000               ТМ-1000</t>
  </si>
  <si>
    <t>ТМ-630 ТМ-630</t>
  </si>
  <si>
    <t>КТП-24 База Аметистовой</t>
  </si>
  <si>
    <t>КТП-25 Склад химвеществ Аметистовое</t>
  </si>
  <si>
    <t>КТП-26 Склад ВВ Аметистовое</t>
  </si>
  <si>
    <t>КТПН-27 Объект береговой охраны</t>
  </si>
  <si>
    <t>Название энергоузла: Корф</t>
  </si>
  <si>
    <t>КТП-5</t>
  </si>
  <si>
    <t>КТП-9</t>
  </si>
  <si>
    <t>КТПН-11</t>
  </si>
  <si>
    <t>1- Саратоа</t>
  </si>
  <si>
    <t>2- Комсомольская</t>
  </si>
  <si>
    <t>3-Безымянная</t>
  </si>
  <si>
    <t>4- Саратовская (маг)</t>
  </si>
  <si>
    <t>ТМ-</t>
  </si>
  <si>
    <t>1- Рама</t>
  </si>
  <si>
    <t>По 6 кВ отключено</t>
  </si>
  <si>
    <t>1-Советская</t>
  </si>
  <si>
    <t>2-Пекарня</t>
  </si>
  <si>
    <t>1-Больница</t>
  </si>
  <si>
    <t>2-Новая(увал)/Октябрь(маг)</t>
  </si>
  <si>
    <t>3-Служебный</t>
  </si>
  <si>
    <t>4-АЗС</t>
  </si>
  <si>
    <t>5-Новая (маг)</t>
  </si>
  <si>
    <t>6-Октябрь(увал)</t>
  </si>
  <si>
    <t>2 эт. (ведом)</t>
  </si>
  <si>
    <t>2-ДРСУ</t>
  </si>
  <si>
    <t>3-Ленинская</t>
  </si>
  <si>
    <t>1- Новая 49-51</t>
  </si>
  <si>
    <t>2-Лесная</t>
  </si>
  <si>
    <t>3-Котельная +Лесхоз</t>
  </si>
  <si>
    <t>1- Белинского</t>
  </si>
  <si>
    <t>2-Островского</t>
  </si>
  <si>
    <t>3- Чехова</t>
  </si>
  <si>
    <t xml:space="preserve">ТМ-160                  </t>
  </si>
  <si>
    <t>1- Советская</t>
  </si>
  <si>
    <t>2- 2Й Рабочий</t>
  </si>
  <si>
    <t>3-Комсомольсепя</t>
  </si>
  <si>
    <t>ТП-Аэропорт</t>
  </si>
  <si>
    <t>ТП-Детский сад</t>
  </si>
  <si>
    <t>ТМ</t>
  </si>
  <si>
    <t>ТП-1 Майское</t>
  </si>
  <si>
    <t>1-Зеленая</t>
  </si>
  <si>
    <t>3-Майская</t>
  </si>
  <si>
    <t>2-РЩ-0,4 Набережная</t>
  </si>
  <si>
    <t>РЩ-0,4 Ввод</t>
  </si>
  <si>
    <t>3-Набережная</t>
  </si>
  <si>
    <t>Название энергоузла: Козыревск  ДЭС-16</t>
  </si>
  <si>
    <t>Название энергоузла: Оссора ДЭС-12</t>
  </si>
  <si>
    <t>р/з АСУАС</t>
  </si>
  <si>
    <t>Заводская 24</t>
  </si>
  <si>
    <t>Заводская, рыбкооп</t>
  </si>
  <si>
    <t>Стройцех</t>
  </si>
  <si>
    <t>р/з СВК</t>
  </si>
  <si>
    <t>Флот</t>
  </si>
  <si>
    <t>ТМ-560                  ТМ-630 резерв</t>
  </si>
  <si>
    <t>Уличное освещение</t>
  </si>
  <si>
    <t>Северная котельная</t>
  </si>
  <si>
    <t>Пожарная часть</t>
  </si>
  <si>
    <t>Советская, РОВД</t>
  </si>
  <si>
    <t>Советская, госпрмхоз</t>
  </si>
  <si>
    <t>База СМУ</t>
  </si>
  <si>
    <t>Лукашевского</t>
  </si>
  <si>
    <t>Лукаш-го, мол.кухня</t>
  </si>
  <si>
    <t>Лукашевского 70</t>
  </si>
  <si>
    <t>маг. Восток</t>
  </si>
  <si>
    <t>Советская, ср-я школа</t>
  </si>
  <si>
    <t>Школа-интернат</t>
  </si>
  <si>
    <t>Лукашевского 47</t>
  </si>
  <si>
    <t>Гараж ЖКХ</t>
  </si>
  <si>
    <t>"Котельная" школы</t>
  </si>
  <si>
    <t>Детский сад № 1</t>
  </si>
  <si>
    <t>ОПЦ-2</t>
  </si>
  <si>
    <t>РДК</t>
  </si>
  <si>
    <t>Строительная, Озерная</t>
  </si>
  <si>
    <t>р/з Оссора  ввод-1</t>
  </si>
  <si>
    <t>ОПЦ-1+Советская 74</t>
  </si>
  <si>
    <t>ТМ-250                     ТМ-250 резерв</t>
  </si>
  <si>
    <t>Привод аэропорта</t>
  </si>
  <si>
    <t>Заводская 9, 11</t>
  </si>
  <si>
    <t>Заводская, Советская</t>
  </si>
  <si>
    <t>Советская 100</t>
  </si>
  <si>
    <t>Госбанк</t>
  </si>
  <si>
    <t>Лукашевского 59</t>
  </si>
  <si>
    <t>Лук-го 55, типография</t>
  </si>
  <si>
    <t>Советская 90, 88</t>
  </si>
  <si>
    <t>Лукашевского 57</t>
  </si>
  <si>
    <t>ТМ-250                  ТМ-160 резерв</t>
  </si>
  <si>
    <t>Рыбцех КАМА</t>
  </si>
  <si>
    <t>ТМ-400                   ТМ-250 резерв</t>
  </si>
  <si>
    <t>Советская</t>
  </si>
  <si>
    <t>Гараж аэропорта</t>
  </si>
  <si>
    <t>Советская 49 А</t>
  </si>
  <si>
    <t>КДП аэропорта</t>
  </si>
  <si>
    <t>Передающий аэропорта</t>
  </si>
  <si>
    <t>Лукашевского 3 -- 13</t>
  </si>
  <si>
    <t>Центральная 14</t>
  </si>
  <si>
    <t>Рыбинспекция</t>
  </si>
  <si>
    <t>Центральная 16 -- 24</t>
  </si>
  <si>
    <t>Почтовый 3</t>
  </si>
  <si>
    <t>Лук-го,Стро-я,Озерная</t>
  </si>
  <si>
    <t>ТМ-160                   ТМ-160 резерв</t>
  </si>
  <si>
    <t>Южная котельная</t>
  </si>
  <si>
    <t>Лукашевского 65А, 69</t>
  </si>
  <si>
    <t>Лукашевского 67</t>
  </si>
  <si>
    <t>Лукашевского 100</t>
  </si>
  <si>
    <t>Радиостанция р/з</t>
  </si>
  <si>
    <t>Лукашевского 71</t>
  </si>
  <si>
    <t>Советская, магазин</t>
  </si>
  <si>
    <t>Лукашевского 69А</t>
  </si>
  <si>
    <t>Южный микрорайон</t>
  </si>
  <si>
    <t>ТМ-320                  ТМ-320 резерв</t>
  </si>
  <si>
    <t>Котельная ГПХ</t>
  </si>
  <si>
    <t>Советская, ГМС</t>
  </si>
  <si>
    <t>Здание РУС</t>
  </si>
  <si>
    <t>Общежитие ООО ДЭК</t>
  </si>
  <si>
    <t>Тубдиспансер</t>
  </si>
  <si>
    <t>Гараж ЦРБ</t>
  </si>
  <si>
    <t>Скважина воды-1</t>
  </si>
  <si>
    <t>Административный</t>
  </si>
  <si>
    <t>Скважина воды-2</t>
  </si>
  <si>
    <t>Очистные сооружения</t>
  </si>
  <si>
    <t>Строительная 43</t>
  </si>
  <si>
    <t>Строительная 45</t>
  </si>
  <si>
    <t>Строительная 47, 49</t>
  </si>
  <si>
    <t>Лукашевского 66</t>
  </si>
  <si>
    <t>Лукашевского 68</t>
  </si>
  <si>
    <t>Строительная 41</t>
  </si>
  <si>
    <t>Строительная 39</t>
  </si>
  <si>
    <t>Всё эл. оборудование</t>
  </si>
  <si>
    <t>ТМ-400                  ТМ-400 резерв</t>
  </si>
  <si>
    <t>маг. Причал</t>
  </si>
  <si>
    <t>р/з Оссора</t>
  </si>
  <si>
    <t>р/з Орочён</t>
  </si>
  <si>
    <t>ТП-30</t>
  </si>
  <si>
    <t>ТМ-250                   ТМ-250 резерв</t>
  </si>
  <si>
    <t>Название энергоузла: Тигиль ДЭС-11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</si>
  <si>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</si>
  <si>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</si>
  <si>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</si>
  <si>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</si>
  <si>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</si>
  <si>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</si>
  <si>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</si>
  <si>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</si>
  <si>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</si>
  <si>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</si>
  <si>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</si>
  <si>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</si>
  <si>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</si>
  <si>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</si>
  <si>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</si>
  <si>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</si>
  <si>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</si>
  <si>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</si>
  <si>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</si>
  <si>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</si>
  <si>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</si>
  <si>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 xml:space="preserve">ТМ-250      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</si>
  <si>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</si>
  <si>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</si>
  <si>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</si>
  <si>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</si>
  <si>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</si>
  <si>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 xml:space="preserve">ТМ-400               </t>
  </si>
  <si>
    <t>Ф№1 "УВД,ул.Рябикова"</t>
  </si>
  <si>
    <t>Ф№2 "Пожарная часть"</t>
  </si>
  <si>
    <t>Ф№3 "Котельная №1"</t>
  </si>
  <si>
    <t>Ф№1 "ул.Калининская"</t>
  </si>
  <si>
    <t>Ф№2 "пер.8 Марта"</t>
  </si>
  <si>
    <t>Ф№3 "ул.Нагорная"</t>
  </si>
  <si>
    <t>Ф№1 "ДРСУ"</t>
  </si>
  <si>
    <t>Ф№2 "ул.Калининская"</t>
  </si>
  <si>
    <t>Ф№3 "Угольный"</t>
  </si>
  <si>
    <t>Ф№4 "РСУ"</t>
  </si>
  <si>
    <t>Ф№5 "ГПХ"</t>
  </si>
  <si>
    <t>Ф№1 "Аэропорт"</t>
  </si>
  <si>
    <t>Ф№1 "ДПРМ"</t>
  </si>
  <si>
    <t>Ф№1 "Лесхоз"</t>
  </si>
  <si>
    <t>Ф№2 "АЗС"</t>
  </si>
  <si>
    <t>Ф№1 "Струя 1"</t>
  </si>
  <si>
    <t>Ф№2 "Струя 2"</t>
  </si>
  <si>
    <t>Ф№3 "Освещение"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</si>
  <si>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</si>
  <si>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</si>
  <si>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</si>
  <si>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</si>
  <si>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</si>
  <si>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</si>
  <si>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Ф№1 "Связь"</t>
  </si>
  <si>
    <t xml:space="preserve">ТМ-400                  </t>
  </si>
  <si>
    <t>Ф№1 "Школа"</t>
  </si>
  <si>
    <t>ТМ-630                  ТМ-630 резерв</t>
  </si>
  <si>
    <t>Стадион (демонтирован)</t>
  </si>
  <si>
    <t>Название энергоузла     БСУ Средне-Камчатский  ЭР    с. Эссо   Зимний период - февраль 2017 г.</t>
  </si>
  <si>
    <t>"Тундровая-1"</t>
  </si>
  <si>
    <t>"Совхозная"</t>
  </si>
  <si>
    <t>"Тундровая-2"</t>
  </si>
  <si>
    <t>"Терешковой"</t>
  </si>
  <si>
    <t>"Ленина"</t>
  </si>
  <si>
    <t>"м-н Заря"</t>
  </si>
  <si>
    <t>"Худ.школа"</t>
  </si>
  <si>
    <t>ТМ=250</t>
  </si>
  <si>
    <t>"Насосная"</t>
  </si>
  <si>
    <t>"МОПКХ"</t>
  </si>
  <si>
    <t>"Тепло Земли"</t>
  </si>
  <si>
    <t>"Интернат"</t>
  </si>
  <si>
    <t>"14-ти кв. Дом"</t>
  </si>
  <si>
    <t>"12-ти кв. Дом"</t>
  </si>
  <si>
    <t>"Нагорная"</t>
  </si>
  <si>
    <t>"Детский сад"</t>
  </si>
  <si>
    <t>"База МОПКХ"</t>
  </si>
  <si>
    <t>"БИЛАЙН"</t>
  </si>
  <si>
    <t>"Козлов"</t>
  </si>
  <si>
    <t>"КНС"</t>
  </si>
  <si>
    <t>"Муз.школа"</t>
  </si>
  <si>
    <t>"Горнолыжня база"</t>
  </si>
  <si>
    <t>"Лесная"</t>
  </si>
  <si>
    <t>"Березовая"</t>
  </si>
  <si>
    <t>"ПАРАМУШИР"</t>
  </si>
  <si>
    <t>"Мостовая"</t>
  </si>
  <si>
    <t>"Дом пристарелых"</t>
  </si>
  <si>
    <t>"Молочный цех"</t>
  </si>
  <si>
    <t>"Коровник"</t>
  </si>
  <si>
    <t>"ДРСУ"</t>
  </si>
  <si>
    <t>"Нагорная 50"</t>
  </si>
  <si>
    <t>"Нагорная МЧС"</t>
  </si>
  <si>
    <t>"60-лет СССР"</t>
  </si>
  <si>
    <t>"Южная"</t>
  </si>
  <si>
    <t>"РДК"</t>
  </si>
  <si>
    <t>"Телевидение"</t>
  </si>
  <si>
    <t>"ПЕКАРНЯ"</t>
  </si>
  <si>
    <t>"Гараж"</t>
  </si>
  <si>
    <t>"Солнечный"</t>
  </si>
  <si>
    <t>"12-ти кв. Дома"</t>
  </si>
  <si>
    <t>"пер. Школьный"</t>
  </si>
  <si>
    <t>"Общий"</t>
  </si>
  <si>
    <t>"приют СКАРА"</t>
  </si>
  <si>
    <t>"Пилорама"</t>
  </si>
  <si>
    <t>"ИП Яценко"</t>
  </si>
  <si>
    <t>"Березовая прав."</t>
  </si>
  <si>
    <t>"Березовая лев."</t>
  </si>
  <si>
    <t>"Насосная школы"</t>
  </si>
  <si>
    <t>Резерв мощности по ТП (кВт)</t>
  </si>
  <si>
    <t>Общая мощность ТП, кВт</t>
  </si>
  <si>
    <t>Название энергоузла: Усть-Камчатский ЭУ</t>
  </si>
  <si>
    <t>ТМ-400
ТМ-630 резерв</t>
  </si>
  <si>
    <t>ТМ-400 
ТМ-400 резерв</t>
  </si>
  <si>
    <t>ТМ-400
ТМ-400 резерв</t>
  </si>
  <si>
    <t>ТМ-630
ТМ-630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</si>
</sst>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35">
    <xf numFmtId="0" fontId="0" fillId="0" borderId="0" xfId="0"/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Protection="1">
      <protection locked="0"/>
    </xf>
    <xf numFmtId="2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Protection="1">
      <protection locked="0"/>
    </xf>
    <xf numFmtId="2" fontId="5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Protection="1">
      <protection locked="0"/>
    </xf>
    <xf numFmtId="2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" xfId="0" applyNumberFormat="1" applyFont="1" applyBorder="1" applyAlignment="1" applyProtection="1">
      <alignment horizontal="center" vertical="center" wrapText="1"/>
      <protection hidden="1"/>
    </xf>
    <xf numFmtId="2" fontId="9" fillId="0" borderId="41" xfId="0" applyNumberFormat="1" applyFont="1" applyBorder="1" applyAlignment="1" applyProtection="1">
      <alignment horizontal="center" vertical="center" wrapText="1"/>
      <protection hidden="1"/>
    </xf>
    <xf numFmtId="2" fontId="9" fillId="0" borderId="42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5" xfId="0" applyNumberFormat="1" applyFont="1" applyBorder="1" applyAlignment="1" applyProtection="1">
      <alignment horizontal="center" vertical="center" wrapText="1"/>
      <protection hidden="1"/>
    </xf>
    <xf numFmtId="2" fontId="9" fillId="0" borderId="1" xfId="0" applyNumberFormat="1" applyFont="1" applyBorder="1" applyAlignment="1" applyProtection="1">
      <alignment horizontal="center" vertical="center" wrapText="1"/>
      <protection hidden="1"/>
    </xf>
    <xf numFmtId="2" fontId="9" fillId="0" borderId="30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7" xfId="0" applyNumberFormat="1" applyFont="1" applyBorder="1" applyAlignment="1" applyProtection="1">
      <alignment horizontal="center" vertical="center" wrapText="1"/>
      <protection hidden="1"/>
    </xf>
    <xf numFmtId="2" fontId="9" fillId="0" borderId="5" xfId="0" applyNumberFormat="1" applyFont="1" applyBorder="1" applyAlignment="1" applyProtection="1">
      <alignment horizontal="center" vertical="center" wrapText="1"/>
      <protection hidden="1"/>
    </xf>
    <xf numFmtId="2" fontId="9" fillId="0" borderId="50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5" xfId="0" applyNumberFormat="1" applyFont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29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8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8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2" fontId="5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5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 shrinkToFit="1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165" fontId="1" fillId="0" borderId="17" xfId="0" applyNumberFormat="1" applyFont="1" applyBorder="1" applyAlignment="1" applyProtection="1">
      <alignment horizontal="center" vertical="center" wrapText="1"/>
      <protection hidden="1"/>
    </xf>
    <xf numFmtId="165" fontId="1" fillId="7" borderId="17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24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25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2" fontId="5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0" borderId="41" xfId="0" applyNumberFormat="1" applyFont="1" applyBorder="1" applyAlignment="1" applyProtection="1">
      <alignment horizontal="center" vertical="center" wrapText="1" shrinkToFi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4" borderId="29" xfId="0" applyFont="1" applyFill="1" applyBorder="1" applyAlignment="1" applyProtection="1">
      <alignment horizontal="center" vertical="center" wrapText="1"/>
      <protection hidden="1"/>
    </xf>
    <xf numFmtId="165" fontId="1" fillId="0" borderId="29" xfId="0" applyNumberFormat="1" applyFont="1" applyBorder="1" applyAlignment="1" applyProtection="1">
      <alignment horizontal="center" vertical="center" wrapText="1"/>
      <protection hidden="1"/>
    </xf>
    <xf numFmtId="165" fontId="1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65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1" fontId="1" fillId="0" borderId="28" xfId="0" applyNumberFormat="1" applyFont="1" applyBorder="1" applyAlignment="1" applyProtection="1">
      <alignment horizontal="center" vertical="center"/>
      <protection hidden="1"/>
    </xf>
    <xf numFmtId="2" fontId="1" fillId="7" borderId="27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wrapText="1"/>
      <protection hidden="1"/>
    </xf>
    <xf numFmtId="165" fontId="1" fillId="3" borderId="29" xfId="0" applyNumberFormat="1" applyFont="1" applyFill="1" applyBorder="1" applyAlignment="1" applyProtection="1">
      <alignment horizontal="center" vertical="center" wrapText="1"/>
      <protection hidden="1"/>
    </xf>
    <xf numFmtId="165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165" fontId="1" fillId="3" borderId="38" xfId="0" applyNumberFormat="1" applyFont="1" applyFill="1" applyBorder="1" applyAlignment="1" applyProtection="1">
      <alignment horizontal="center" vertical="center" wrapText="1"/>
      <protection hidden="1"/>
    </xf>
    <xf numFmtId="165" fontId="1" fillId="3" borderId="39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6" xfId="0" applyNumberFormat="1" applyFont="1" applyFill="1" applyBorder="1" applyAlignment="1" applyProtection="1">
      <alignment horizontal="center" vertical="center"/>
      <protection hidden="1"/>
    </xf>
    <xf numFmtId="2" fontId="9" fillId="7" borderId="2" xfId="0" applyNumberFormat="1" applyFont="1" applyFill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/>
      <protection hidden="1"/>
    </xf>
    <xf numFmtId="2" fontId="9" fillId="7" borderId="1" xfId="0" applyNumberFormat="1" applyFont="1" applyFill="1" applyBorder="1" applyAlignment="1" applyProtection="1">
      <alignment horizontal="center" vertical="center"/>
      <protection hidden="1"/>
    </xf>
    <xf numFmtId="2" fontId="9" fillId="7" borderId="6" xfId="0" applyNumberFormat="1" applyFont="1" applyFill="1" applyBorder="1" applyAlignment="1" applyProtection="1">
      <alignment horizontal="center" vertical="center"/>
      <protection hidden="1"/>
    </xf>
    <xf numFmtId="2" fontId="9" fillId="7" borderId="8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2" fontId="9" fillId="7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7" borderId="26" xfId="0" applyFont="1" applyFill="1" applyBorder="1" applyAlignment="1" applyProtection="1">
      <alignment horizontal="center" vertical="center" wrapText="1"/>
      <protection hidden="1"/>
    </xf>
    <xf numFmtId="0" fontId="1" fillId="7" borderId="27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" fillId="7" borderId="19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21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4" fontId="1" fillId="0" borderId="26" xfId="0" applyNumberFormat="1" applyFont="1" applyBorder="1" applyAlignment="1" applyProtection="1">
      <alignment horizontal="center" vertical="center" wrapText="1"/>
      <protection hidden="1"/>
    </xf>
    <xf numFmtId="164" fontId="1" fillId="0" borderId="28" xfId="0" applyNumberFormat="1" applyFont="1" applyBorder="1" applyAlignment="1" applyProtection="1">
      <alignment horizontal="center" vertical="center" wrapText="1"/>
      <protection hidden="1"/>
    </xf>
    <xf numFmtId="164" fontId="1" fillId="0" borderId="27" xfId="0" applyNumberFormat="1" applyFont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4" xfId="0" applyFont="1" applyFill="1" applyBorder="1" applyAlignment="1" applyProtection="1">
      <alignment horizontal="center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/>
      <protection hidden="1"/>
    </xf>
    <xf numFmtId="2" fontId="5" fillId="7" borderId="1" xfId="0" applyNumberFormat="1" applyFont="1" applyFill="1" applyBorder="1" applyAlignment="1" applyProtection="1">
      <alignment horizontal="center" vertical="center"/>
      <protection hidden="1"/>
    </xf>
    <xf numFmtId="2" fontId="5" fillId="7" borderId="2" xfId="0" applyNumberFormat="1" applyFont="1" applyFill="1" applyBorder="1" applyAlignment="1" applyProtection="1">
      <alignment horizontal="center" vertical="center"/>
      <protection hidden="1"/>
    </xf>
    <xf numFmtId="2" fontId="5" fillId="7" borderId="16" xfId="0" applyNumberFormat="1" applyFont="1" applyFill="1" applyBorder="1" applyAlignment="1" applyProtection="1">
      <alignment horizontal="center" vertical="center"/>
      <protection hidden="1"/>
    </xf>
    <xf numFmtId="2" fontId="5" fillId="7" borderId="6" xfId="0" applyNumberFormat="1" applyFont="1" applyFill="1" applyBorder="1" applyAlignment="1" applyProtection="1">
      <alignment horizontal="center" vertical="center"/>
      <protection hidden="1"/>
    </xf>
    <xf numFmtId="2" fontId="5" fillId="7" borderId="8" xfId="0" applyNumberFormat="1" applyFont="1" applyFill="1" applyBorder="1" applyAlignment="1" applyProtection="1">
      <alignment horizontal="center" vertical="center"/>
      <protection hidden="1"/>
    </xf>
    <xf numFmtId="2" fontId="5" fillId="7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2" fontId="5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5" xfId="0" applyNumberFormat="1" applyFont="1" applyFill="1" applyBorder="1" applyAlignment="1" applyProtection="1">
      <alignment horizontal="center" vertical="center"/>
      <protection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hidden="1"/>
    </xf>
    <xf numFmtId="2" fontId="1" fillId="7" borderId="6" xfId="0" applyNumberFormat="1" applyFont="1" applyFill="1" applyBorder="1" applyAlignment="1" applyProtection="1">
      <alignment horizontal="center" vertical="center"/>
      <protection hidden="1"/>
    </xf>
    <xf numFmtId="2" fontId="1" fillId="7" borderId="8" xfId="0" applyNumberFormat="1" applyFont="1" applyFill="1" applyBorder="1" applyAlignment="1" applyProtection="1">
      <alignment horizontal="center" vertical="center"/>
      <protection hidden="1"/>
    </xf>
    <xf numFmtId="2" fontId="1" fillId="7" borderId="10" xfId="0" applyNumberFormat="1" applyFont="1" applyFill="1" applyBorder="1" applyAlignment="1" applyProtection="1">
      <alignment horizontal="center" vertical="center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41" xfId="0" applyFont="1" applyFill="1" applyBorder="1" applyAlignment="1" applyProtection="1">
      <alignment horizontal="center" vertical="center" wrapText="1"/>
      <protection hidden="1"/>
    </xf>
    <xf numFmtId="0" fontId="1" fillId="2" borderId="48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2" fontId="1" fillId="7" borderId="41" xfId="0" applyNumberFormat="1" applyFont="1" applyFill="1" applyBorder="1" applyAlignment="1" applyProtection="1">
      <alignment horizontal="center" vertical="center"/>
      <protection hidden="1"/>
    </xf>
    <xf numFmtId="2" fontId="1" fillId="7" borderId="48" xfId="0" applyNumberFormat="1" applyFont="1" applyFill="1" applyBorder="1" applyAlignment="1" applyProtection="1">
      <alignment horizontal="center" vertical="center"/>
      <protection hidden="1"/>
    </xf>
    <xf numFmtId="2" fontId="1" fillId="7" borderId="43" xfId="0" applyNumberFormat="1" applyFont="1" applyFill="1" applyBorder="1" applyAlignment="1" applyProtection="1">
      <alignment horizontal="center" vertical="center"/>
      <protection hidden="1"/>
    </xf>
    <xf numFmtId="2" fontId="1" fillId="7" borderId="49" xfId="0" applyNumberFormat="1" applyFont="1" applyFill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2" fontId="1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2" fontId="9" fillId="7" borderId="35" xfId="0" applyNumberFormat="1" applyFont="1" applyFill="1" applyBorder="1" applyAlignment="1" applyProtection="1">
      <alignment horizontal="center" vertical="center"/>
      <protection hidden="1"/>
    </xf>
    <xf numFmtId="2" fontId="9" fillId="7" borderId="46" xfId="0" applyNumberFormat="1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2" fontId="9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35" xfId="0" applyNumberFormat="1" applyFont="1" applyBorder="1" applyAlignment="1" applyProtection="1">
      <alignment horizontal="center" vertical="center"/>
      <protection hidden="1"/>
    </xf>
    <xf numFmtId="1" fontId="1" fillId="0" borderId="48" xfId="0" applyNumberFormat="1" applyFont="1" applyBorder="1" applyAlignment="1" applyProtection="1">
      <alignment horizontal="center" vertical="center"/>
      <protection hidden="1"/>
    </xf>
    <xf numFmtId="2" fontId="9" fillId="7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41" xfId="0" applyNumberFormat="1" applyFont="1" applyBorder="1" applyAlignment="1" applyProtection="1">
      <alignment horizontal="center" vertical="center" wrapText="1"/>
      <protection hidden="1"/>
    </xf>
    <xf numFmtId="166" fontId="1" fillId="0" borderId="35" xfId="0" applyNumberFormat="1" applyFont="1" applyBorder="1" applyAlignment="1" applyProtection="1">
      <alignment horizontal="center" vertical="center" wrapText="1"/>
      <protection hidden="1"/>
    </xf>
    <xf numFmtId="166" fontId="1" fillId="0" borderId="48" xfId="0" applyNumberFormat="1" applyFont="1" applyBorder="1" applyAlignment="1" applyProtection="1">
      <alignment horizontal="center" vertical="center" wrapText="1"/>
      <protection hidden="1"/>
    </xf>
    <xf numFmtId="1" fontId="1" fillId="0" borderId="41" xfId="0" applyNumberFormat="1" applyFont="1" applyBorder="1" applyAlignment="1" applyProtection="1">
      <alignment horizontal="center" vertical="center" wrapText="1"/>
      <protection hidden="1"/>
    </xf>
    <xf numFmtId="1" fontId="1" fillId="0" borderId="35" xfId="0" applyNumberFormat="1" applyFont="1" applyBorder="1" applyAlignment="1" applyProtection="1">
      <alignment horizontal="center" vertical="center" wrapText="1"/>
      <protection hidden="1"/>
    </xf>
    <xf numFmtId="1" fontId="1" fillId="0" borderId="48" xfId="0" applyNumberFormat="1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166" fontId="1" fillId="0" borderId="41" xfId="0" applyNumberFormat="1" applyFont="1" applyBorder="1" applyAlignment="1" applyProtection="1">
      <alignment horizontal="center" vertical="center"/>
      <protection hidden="1"/>
    </xf>
    <xf numFmtId="166" fontId="1" fillId="0" borderId="35" xfId="0" applyNumberFormat="1" applyFont="1" applyBorder="1" applyAlignment="1" applyProtection="1">
      <alignment horizontal="center" vertical="center"/>
      <protection hidden="1"/>
    </xf>
    <xf numFmtId="166" fontId="1" fillId="0" borderId="48" xfId="0" applyNumberFormat="1" applyFont="1" applyBorder="1" applyAlignment="1" applyProtection="1">
      <alignment horizontal="center" vertical="center"/>
      <protection hidden="1"/>
    </xf>
    <xf numFmtId="2" fontId="9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39" xfId="0" applyNumberFormat="1" applyFont="1" applyFill="1" applyBorder="1" applyAlignment="1" applyProtection="1">
      <alignment horizontal="center" vertical="center"/>
      <protection hidden="1"/>
    </xf>
    <xf numFmtId="167" fontId="1" fillId="0" borderId="41" xfId="0" applyNumberFormat="1" applyFont="1" applyBorder="1" applyAlignment="1" applyProtection="1">
      <alignment horizontal="center" vertical="center" wrapText="1"/>
      <protection hidden="1"/>
    </xf>
    <xf numFmtId="167" fontId="1" fillId="0" borderId="35" xfId="0" applyNumberFormat="1" applyFont="1" applyBorder="1" applyAlignment="1" applyProtection="1">
      <alignment horizontal="center" vertical="center" wrapText="1"/>
      <protection hidden="1"/>
    </xf>
    <xf numFmtId="167" fontId="1" fillId="0" borderId="48" xfId="0" applyNumberFormat="1" applyFont="1" applyBorder="1" applyAlignment="1" applyProtection="1">
      <alignment horizontal="center" vertical="center" wrapText="1"/>
      <protection hidden="1"/>
    </xf>
    <xf numFmtId="2" fontId="9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41" xfId="0" applyNumberFormat="1" applyFont="1" applyFill="1" applyBorder="1" applyAlignment="1" applyProtection="1">
      <alignment horizontal="center" vertical="center"/>
      <protection hidden="1"/>
    </xf>
    <xf numFmtId="2" fontId="9" fillId="7" borderId="48" xfId="0" applyNumberFormat="1" applyFont="1" applyFill="1" applyBorder="1" applyAlignment="1" applyProtection="1">
      <alignment horizontal="center" vertical="center"/>
      <protection hidden="1"/>
    </xf>
    <xf numFmtId="2" fontId="9" fillId="7" borderId="43" xfId="0" applyNumberFormat="1" applyFont="1" applyFill="1" applyBorder="1" applyAlignment="1" applyProtection="1">
      <alignment horizontal="center" vertical="center"/>
      <protection hidden="1"/>
    </xf>
    <xf numFmtId="2" fontId="9" fillId="7" borderId="49" xfId="0" applyNumberFormat="1" applyFont="1" applyFill="1" applyBorder="1" applyAlignment="1" applyProtection="1">
      <alignment horizontal="center" vertical="center"/>
      <protection hidden="1"/>
    </xf>
    <xf numFmtId="0" fontId="1" fillId="8" borderId="41" xfId="0" applyFont="1" applyFill="1" applyBorder="1" applyAlignment="1" applyProtection="1">
      <alignment horizontal="center" vertical="center" wrapText="1"/>
      <protection hidden="1"/>
    </xf>
    <xf numFmtId="0" fontId="1" fillId="8" borderId="48" xfId="0" applyFont="1" applyFill="1" applyBorder="1" applyAlignment="1" applyProtection="1">
      <alignment horizontal="center" vertical="center" wrapText="1"/>
      <protection hidden="1"/>
    </xf>
    <xf numFmtId="0" fontId="1" fillId="8" borderId="3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9" xfId="0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1" xfId="0" applyNumberFormat="1" applyFont="1" applyFill="1" applyBorder="1" applyAlignment="1" applyProtection="1">
      <alignment horizontal="center" vertical="center"/>
      <protection hidden="1"/>
    </xf>
    <xf numFmtId="2" fontId="5" fillId="7" borderId="35" xfId="0" applyNumberFormat="1" applyFont="1" applyFill="1" applyBorder="1" applyAlignment="1" applyProtection="1">
      <alignment horizontal="center" vertical="center"/>
      <protection hidden="1"/>
    </xf>
    <xf numFmtId="2" fontId="5" fillId="7" borderId="48" xfId="0" applyNumberFormat="1" applyFont="1" applyFill="1" applyBorder="1" applyAlignment="1" applyProtection="1">
      <alignment horizontal="center" vertical="center"/>
      <protection hidden="1"/>
    </xf>
    <xf numFmtId="2" fontId="5" fillId="7" borderId="43" xfId="0" applyNumberFormat="1" applyFont="1" applyFill="1" applyBorder="1" applyAlignment="1" applyProtection="1">
      <alignment horizontal="center" vertical="center"/>
      <protection hidden="1"/>
    </xf>
    <xf numFmtId="2" fontId="5" fillId="7" borderId="46" xfId="0" applyNumberFormat="1" applyFont="1" applyFill="1" applyBorder="1" applyAlignment="1" applyProtection="1">
      <alignment horizontal="center" vertical="center"/>
      <protection hidden="1"/>
    </xf>
    <xf numFmtId="2" fontId="5" fillId="7" borderId="49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2" fontId="5" fillId="7" borderId="22" xfId="0" applyNumberFormat="1" applyFont="1" applyFill="1" applyBorder="1" applyAlignment="1" applyProtection="1">
      <alignment horizontal="center" vertical="center"/>
      <protection hidden="1"/>
    </xf>
    <xf numFmtId="2" fontId="5" fillId="7" borderId="23" xfId="0" applyNumberFormat="1" applyFont="1" applyFill="1" applyBorder="1" applyAlignment="1" applyProtection="1">
      <alignment horizontal="center" vertical="center"/>
      <protection hidden="1"/>
    </xf>
    <xf numFmtId="2" fontId="5" fillId="7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7" borderId="8" xfId="0" applyFont="1" applyFill="1" applyBorder="1" applyAlignment="1" applyProtection="1">
      <alignment horizontal="center" vertical="center" wrapText="1"/>
      <protection hidden="1"/>
    </xf>
    <xf numFmtId="1" fontId="1" fillId="0" borderId="29" xfId="0" applyNumberFormat="1" applyFont="1" applyBorder="1" applyAlignment="1" applyProtection="1">
      <alignment horizontal="center" vertical="center" wrapText="1"/>
      <protection hidden="1"/>
    </xf>
    <xf numFmtId="167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7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41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48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5" xfId="0" applyNumberFormat="1" applyFont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Border="1" applyAlignment="1" applyProtection="1">
      <alignment horizontal="center" vertical="center" wrapText="1"/>
      <protection hidden="1"/>
    </xf>
    <xf numFmtId="166" fontId="1" fillId="0" borderId="2" xfId="0" applyNumberFormat="1" applyFont="1" applyBorder="1" applyAlignment="1" applyProtection="1">
      <alignment horizontal="center" vertical="center" wrapText="1"/>
      <protection hidden="1"/>
    </xf>
    <xf numFmtId="166" fontId="1" fillId="0" borderId="5" xfId="0" applyNumberFormat="1" applyFont="1" applyBorder="1" applyAlignment="1" applyProtection="1">
      <alignment horizontal="center" vertical="center"/>
      <protection hidden="1"/>
    </xf>
    <xf numFmtId="166" fontId="1" fillId="0" borderId="1" xfId="0" applyNumberFormat="1" applyFont="1" applyBorder="1" applyAlignment="1" applyProtection="1">
      <alignment horizontal="center" vertical="center"/>
      <protection hidden="1"/>
    </xf>
    <xf numFmtId="166" fontId="1" fillId="0" borderId="2" xfId="0" applyNumberFormat="1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6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2" fontId="9" fillId="0" borderId="40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4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7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6" xfId="0" applyNumberFormat="1" applyFont="1" applyBorder="1" applyAlignment="1" applyProtection="1">
      <alignment horizontal="center" vertical="center"/>
      <protection hidden="1"/>
    </xf>
    <xf numFmtId="2" fontId="9" fillId="0" borderId="51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2" fontId="9" fillId="0" borderId="35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9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center" vertical="center" wrapText="1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34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35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6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6" xfId="0" applyNumberFormat="1" applyFont="1" applyBorder="1" applyAlignment="1" applyProtection="1">
      <alignment horizontal="center" vertical="center"/>
      <protection hidden="1"/>
    </xf>
    <xf numFmtId="2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52" xfId="0" applyNumberFormat="1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1" xfId="0" applyNumberFormat="1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68" fontId="1" fillId="0" borderId="29" xfId="0" applyNumberFormat="1" applyFont="1" applyBorder="1" applyAlignment="1" applyProtection="1">
      <alignment horizontal="center" vertical="center" wrapText="1"/>
      <protection hidden="1"/>
    </xf>
    <xf numFmtId="168" fontId="1" fillId="0" borderId="35" xfId="0" applyNumberFormat="1" applyFont="1" applyBorder="1" applyAlignment="1" applyProtection="1">
      <alignment horizontal="center" vertical="center" wrapText="1"/>
      <protection hidden="1"/>
    </xf>
    <xf numFmtId="168" fontId="1" fillId="0" borderId="16" xfId="0" applyNumberFormat="1" applyFont="1" applyBorder="1" applyAlignment="1" applyProtection="1">
      <alignment horizontal="center" vertical="center" wrapText="1"/>
      <protection hidden="1"/>
    </xf>
    <xf numFmtId="1" fontId="1" fillId="0" borderId="16" xfId="0" applyNumberFormat="1" applyFont="1" applyBorder="1" applyAlignment="1" applyProtection="1">
      <alignment horizontal="center" vertical="center" wrapText="1"/>
      <protection hidden="1"/>
    </xf>
    <xf numFmtId="1" fontId="1" fillId="0" borderId="29" xfId="0" applyNumberFormat="1" applyFont="1" applyBorder="1" applyAlignment="1" applyProtection="1">
      <alignment horizontal="center" vertical="center"/>
      <protection hidden="1"/>
    </xf>
    <xf numFmtId="1" fontId="1" fillId="0" borderId="16" xfId="0" applyNumberFormat="1" applyFont="1" applyBorder="1" applyAlignment="1" applyProtection="1">
      <alignment horizontal="center" vertical="center"/>
      <protection hidden="1"/>
    </xf>
    <xf numFmtId="167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Protection="1"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Protection="1">
      <protection hidden="1"/>
    </xf>
    <xf numFmtId="0" fontId="1" fillId="6" borderId="5" xfId="0" applyFont="1" applyFill="1" applyBorder="1" applyProtection="1">
      <protection hidden="1"/>
    </xf>
    <xf numFmtId="0" fontId="1" fillId="6" borderId="2" xfId="0" applyFont="1" applyFill="1" applyBorder="1" applyProtection="1"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5" borderId="16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1" fillId="5" borderId="16" xfId="0" applyFont="1" applyFill="1" applyBorder="1" applyProtection="1">
      <protection hidden="1"/>
    </xf>
    <xf numFmtId="0" fontId="1" fillId="6" borderId="29" xfId="0" applyFont="1" applyFill="1" applyBorder="1" applyAlignment="1" applyProtection="1">
      <alignment horizontal="center" vertical="center" wrapText="1"/>
      <protection hidden="1"/>
    </xf>
    <xf numFmtId="0" fontId="1" fillId="6" borderId="29" xfId="0" applyFont="1" applyFill="1" applyBorder="1" applyProtection="1">
      <protection hidden="1"/>
    </xf>
    <xf numFmtId="0" fontId="1" fillId="6" borderId="35" xfId="0" applyFont="1" applyFill="1" applyBorder="1" applyProtection="1">
      <protection hidden="1"/>
    </xf>
    <xf numFmtId="0" fontId="1" fillId="5" borderId="35" xfId="0" applyFont="1" applyFill="1" applyBorder="1" applyAlignment="1" applyProtection="1">
      <alignment horizontal="center" vertical="center" wrapText="1"/>
      <protection hidden="1"/>
    </xf>
    <xf numFmtId="0" fontId="1" fillId="4" borderId="41" xfId="0" applyFont="1" applyFill="1" applyBorder="1" applyAlignment="1" applyProtection="1">
      <alignment horizontal="center" vertical="center" wrapText="1"/>
      <protection hidden="1"/>
    </xf>
    <xf numFmtId="0" fontId="1" fillId="4" borderId="48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3" fillId="5" borderId="53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Protection="1">
      <protection hidden="1"/>
    </xf>
    <xf numFmtId="0" fontId="3" fillId="5" borderId="6" xfId="0" applyFont="1" applyFill="1" applyBorder="1" applyProtection="1">
      <protection hidden="1"/>
    </xf>
    <xf numFmtId="0" fontId="1" fillId="6" borderId="34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3" fillId="5" borderId="34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34" xfId="0" applyFont="1" applyFill="1" applyBorder="1" applyAlignment="1" applyProtection="1">
      <alignment horizontal="center" vertical="center" wrapText="1"/>
      <protection hidden="1"/>
    </xf>
    <xf numFmtId="0" fontId="3" fillId="6" borderId="58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Protection="1">
      <protection hidden="1"/>
    </xf>
    <xf numFmtId="0" fontId="3" fillId="6" borderId="10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50" xfId="0" applyFont="1" applyFill="1" applyBorder="1" applyAlignment="1" applyProtection="1">
      <alignment horizontal="center" vertical="center" wrapText="1"/>
      <protection hidden="1"/>
    </xf>
    <xf numFmtId="0" fontId="1" fillId="5" borderId="54" xfId="0" applyFont="1" applyFill="1" applyBorder="1" applyAlignment="1" applyProtection="1">
      <alignment horizontal="center" vertical="center" wrapText="1"/>
      <protection hidden="1"/>
    </xf>
    <xf numFmtId="0" fontId="1" fillId="5" borderId="53" xfId="0" applyFont="1" applyFill="1" applyBorder="1" applyAlignment="1" applyProtection="1">
      <alignment horizontal="center" vertical="center" wrapText="1"/>
      <protection hidden="1"/>
    </xf>
    <xf numFmtId="0" fontId="1" fillId="5" borderId="28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Protection="1">
      <protection hidden="1"/>
    </xf>
    <xf numFmtId="0" fontId="1" fillId="6" borderId="8" xfId="0" applyFont="1" applyFill="1" applyBorder="1" applyProtection="1">
      <protection hidden="1"/>
    </xf>
    <xf numFmtId="0" fontId="1" fillId="5" borderId="8" xfId="0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zoomScale="55" zoomScaleNormal="55" workbookViewId="0">
      <selection activeCell="L33" sqref="L3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1" customWidth="1"/>
  </cols>
  <sheetData>
    <row r="1" spans="1:38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x14ac:dyDescent="0.25">
      <c r="A2" s="48"/>
      <c r="B2" s="139" t="s">
        <v>132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50"/>
      <c r="AJ5" s="50"/>
      <c r="AK5" s="50"/>
      <c r="AL5" s="50"/>
    </row>
    <row r="6" spans="1:38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50"/>
      <c r="AJ6" s="50"/>
      <c r="AK6" s="50"/>
      <c r="AL6" s="50"/>
    </row>
    <row r="7" spans="1:38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8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8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8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8" s="50" customFormat="1" ht="18.75" x14ac:dyDescent="0.25">
      <c r="A12" s="126">
        <v>1</v>
      </c>
      <c r="B12" s="129" t="s">
        <v>111</v>
      </c>
      <c r="C12" s="129">
        <v>400</v>
      </c>
      <c r="D12" s="132">
        <f>400*0.9</f>
        <v>360</v>
      </c>
      <c r="E12" s="381" t="s">
        <v>121</v>
      </c>
      <c r="F12" s="381"/>
      <c r="G12" s="381"/>
      <c r="H12" s="381"/>
      <c r="I12" s="381"/>
      <c r="J12" s="381"/>
      <c r="K12" s="381"/>
      <c r="L12" s="381">
        <v>24</v>
      </c>
      <c r="M12" s="381">
        <v>17</v>
      </c>
      <c r="N12" s="381">
        <v>21</v>
      </c>
      <c r="O12" s="381">
        <v>2</v>
      </c>
      <c r="P12" s="381">
        <v>4</v>
      </c>
      <c r="Q12" s="381">
        <v>18</v>
      </c>
      <c r="R12" s="382">
        <v>380</v>
      </c>
      <c r="S12" s="382">
        <v>380</v>
      </c>
      <c r="T12" s="382">
        <v>380</v>
      </c>
      <c r="U12" s="382">
        <v>380</v>
      </c>
      <c r="V12" s="19">
        <f t="shared" ref="V12:V26" si="0">IF(AND(F12=0,G12=0,H12=0),0,IF(AND(F12=0,G12=0),H12,IF(AND(F12=0,H12=0),G12,IF(AND(G12=0,H12=0),F12,IF(F12=0,(G12+H12)/2,IF(G12=0,(F12+H12)/2,IF(H12=0,(F12+G12)/2,(F12+G12+H12)/3)))))))</f>
        <v>0</v>
      </c>
      <c r="W12" s="19">
        <f t="shared" ref="W12:W26" si="1">IF(AND(I12=0,J12=0,K12=0),0,IF(AND(I12=0,J12=0),K12,IF(AND(I12=0,K12=0),J12,IF(AND(J12=0,K12=0),I12,IF(I12=0,(J12+K12)/2,IF(J12=0,(I12+K12)/2,IF(K12=0,(I12+J12)/2,(I12+J12+K12)/3)))))))</f>
        <v>0</v>
      </c>
      <c r="X12" s="19">
        <f t="shared" ref="X12:X26" si="2">IF(AND(L12=0,M12=0,N12=0),0,IF(AND(L12=0,M12=0),N12,IF(AND(L12=0,N12=0),M12,IF(AND(M12=0,N12=0),L12,IF(L12=0,(M12+N12)/2,IF(M12=0,(L12+N12)/2,IF(N12=0,(L12+M12)/2,(L12+M12+N12)/3)))))))</f>
        <v>20.666666666666668</v>
      </c>
      <c r="Y12" s="66">
        <f t="shared" ref="Y12:Y26" si="3">IF(AND(O12=0,P12=0,Q12=0),0,IF(AND(O12=0,P12=0),Q12,IF(AND(O12=0,Q12=0),P12,IF(AND(P12=0,Q12=0),O12,IF(O12=0,(P12+Q12)/2,IF(P12=0,(O12+Q12)/2,IF(Q12=0,(O12+P12)/2,(O12+P12+Q12)/3)))))))</f>
        <v>8</v>
      </c>
      <c r="Z12" s="116">
        <f>SUM(V12:V16)</f>
        <v>0</v>
      </c>
      <c r="AA12" s="105">
        <f>SUM(W12:W16)</f>
        <v>0</v>
      </c>
      <c r="AB12" s="105">
        <f>SUM(X12:X16)</f>
        <v>58.833333333333336</v>
      </c>
      <c r="AC12" s="105">
        <f>SUM(Y12:Y16)</f>
        <v>38.333333333333329</v>
      </c>
      <c r="AD12" s="105">
        <f>Z12*0.38*0.9*SQRT(3)</f>
        <v>0</v>
      </c>
      <c r="AE12" s="105">
        <f t="shared" ref="AE12:AG12" si="4">AA12*0.38*0.9*SQRT(3)</f>
        <v>0</v>
      </c>
      <c r="AF12" s="105">
        <f t="shared" si="4"/>
        <v>34.85059429909338</v>
      </c>
      <c r="AG12" s="105">
        <f t="shared" si="4"/>
        <v>22.707186087227974</v>
      </c>
      <c r="AH12" s="105">
        <f>MAX(Z12:AC16)</f>
        <v>58.833333333333336</v>
      </c>
      <c r="AI12" s="107">
        <f>AH12*0.38*0.9*SQRT(3)</f>
        <v>34.85059429909338</v>
      </c>
      <c r="AJ12" s="107">
        <f>D12-AI12</f>
        <v>325.14940570090664</v>
      </c>
    </row>
    <row r="13" spans="1:38" s="50" customFormat="1" ht="18.75" x14ac:dyDescent="0.25">
      <c r="A13" s="127"/>
      <c r="B13" s="130"/>
      <c r="C13" s="130"/>
      <c r="D13" s="133"/>
      <c r="E13" s="383" t="s">
        <v>122</v>
      </c>
      <c r="F13" s="383"/>
      <c r="G13" s="383"/>
      <c r="H13" s="383"/>
      <c r="I13" s="383"/>
      <c r="J13" s="383"/>
      <c r="K13" s="383"/>
      <c r="L13" s="383">
        <v>50</v>
      </c>
      <c r="M13" s="383">
        <v>31</v>
      </c>
      <c r="N13" s="383">
        <v>7</v>
      </c>
      <c r="O13" s="383">
        <v>33</v>
      </c>
      <c r="P13" s="383">
        <v>26</v>
      </c>
      <c r="Q13" s="383">
        <v>14</v>
      </c>
      <c r="R13" s="384">
        <v>380</v>
      </c>
      <c r="S13" s="384">
        <v>380</v>
      </c>
      <c r="T13" s="384">
        <v>380</v>
      </c>
      <c r="U13" s="384">
        <v>380</v>
      </c>
      <c r="V13" s="20">
        <f t="shared" si="0"/>
        <v>0</v>
      </c>
      <c r="W13" s="20">
        <f t="shared" si="1"/>
        <v>0</v>
      </c>
      <c r="X13" s="20">
        <f t="shared" si="2"/>
        <v>29.333333333333332</v>
      </c>
      <c r="Y13" s="67">
        <f t="shared" si="3"/>
        <v>24.333333333333332</v>
      </c>
      <c r="Z13" s="117"/>
      <c r="AA13" s="106"/>
      <c r="AB13" s="106"/>
      <c r="AC13" s="106"/>
      <c r="AD13" s="106"/>
      <c r="AE13" s="106"/>
      <c r="AF13" s="106"/>
      <c r="AG13" s="106"/>
      <c r="AH13" s="106"/>
      <c r="AI13" s="108"/>
      <c r="AJ13" s="108"/>
    </row>
    <row r="14" spans="1:38" s="50" customFormat="1" ht="18.75" x14ac:dyDescent="0.25">
      <c r="A14" s="127"/>
      <c r="B14" s="130"/>
      <c r="C14" s="130"/>
      <c r="D14" s="133"/>
      <c r="E14" s="385" t="s">
        <v>123</v>
      </c>
      <c r="F14" s="385"/>
      <c r="G14" s="385"/>
      <c r="H14" s="385"/>
      <c r="I14" s="385"/>
      <c r="J14" s="385"/>
      <c r="K14" s="385"/>
      <c r="L14" s="385">
        <v>1</v>
      </c>
      <c r="M14" s="385">
        <v>5</v>
      </c>
      <c r="N14" s="385">
        <v>13</v>
      </c>
      <c r="O14" s="385">
        <v>1</v>
      </c>
      <c r="P14" s="385">
        <v>1</v>
      </c>
      <c r="Q14" s="385">
        <v>10</v>
      </c>
      <c r="R14" s="386"/>
      <c r="S14" s="386"/>
      <c r="T14" s="386"/>
      <c r="U14" s="386"/>
      <c r="V14" s="20">
        <f t="shared" si="0"/>
        <v>0</v>
      </c>
      <c r="W14" s="20">
        <f t="shared" si="1"/>
        <v>0</v>
      </c>
      <c r="X14" s="20">
        <f t="shared" si="2"/>
        <v>6.333333333333333</v>
      </c>
      <c r="Y14" s="67">
        <f t="shared" si="3"/>
        <v>4</v>
      </c>
      <c r="Z14" s="117"/>
      <c r="AA14" s="106"/>
      <c r="AB14" s="106"/>
      <c r="AC14" s="106"/>
      <c r="AD14" s="106"/>
      <c r="AE14" s="106"/>
      <c r="AF14" s="106"/>
      <c r="AG14" s="106"/>
      <c r="AH14" s="106"/>
      <c r="AI14" s="108"/>
      <c r="AJ14" s="108"/>
    </row>
    <row r="15" spans="1:38" s="50" customFormat="1" ht="18.75" x14ac:dyDescent="0.25">
      <c r="A15" s="127"/>
      <c r="B15" s="130"/>
      <c r="C15" s="130"/>
      <c r="D15" s="133"/>
      <c r="E15" s="383" t="s">
        <v>49</v>
      </c>
      <c r="F15" s="383"/>
      <c r="G15" s="383"/>
      <c r="H15" s="383"/>
      <c r="I15" s="383"/>
      <c r="J15" s="383"/>
      <c r="K15" s="383"/>
      <c r="L15" s="383">
        <v>0</v>
      </c>
      <c r="M15" s="383">
        <v>0</v>
      </c>
      <c r="N15" s="383">
        <v>0</v>
      </c>
      <c r="O15" s="383">
        <v>0</v>
      </c>
      <c r="P15" s="383">
        <v>0</v>
      </c>
      <c r="Q15" s="383">
        <v>0</v>
      </c>
      <c r="R15" s="384"/>
      <c r="S15" s="384"/>
      <c r="T15" s="384"/>
      <c r="U15" s="384"/>
      <c r="V15" s="20">
        <f t="shared" si="0"/>
        <v>0</v>
      </c>
      <c r="W15" s="20">
        <f t="shared" si="1"/>
        <v>0</v>
      </c>
      <c r="X15" s="20">
        <f t="shared" si="2"/>
        <v>0</v>
      </c>
      <c r="Y15" s="67">
        <f t="shared" si="3"/>
        <v>0</v>
      </c>
      <c r="Z15" s="117"/>
      <c r="AA15" s="106"/>
      <c r="AB15" s="106"/>
      <c r="AC15" s="106"/>
      <c r="AD15" s="106"/>
      <c r="AE15" s="106"/>
      <c r="AF15" s="106"/>
      <c r="AG15" s="106"/>
      <c r="AH15" s="106"/>
      <c r="AI15" s="108"/>
      <c r="AJ15" s="108"/>
    </row>
    <row r="16" spans="1:38" s="50" customFormat="1" ht="19.5" thickBot="1" x14ac:dyDescent="0.3">
      <c r="A16" s="128"/>
      <c r="B16" s="131"/>
      <c r="C16" s="131"/>
      <c r="D16" s="134"/>
      <c r="E16" s="387" t="s">
        <v>102</v>
      </c>
      <c r="F16" s="387"/>
      <c r="G16" s="387"/>
      <c r="H16" s="387"/>
      <c r="I16" s="387"/>
      <c r="J16" s="387"/>
      <c r="K16" s="387"/>
      <c r="L16" s="387">
        <v>2</v>
      </c>
      <c r="M16" s="387">
        <v>3</v>
      </c>
      <c r="N16" s="387">
        <v>0</v>
      </c>
      <c r="O16" s="387">
        <v>0</v>
      </c>
      <c r="P16" s="387">
        <v>2</v>
      </c>
      <c r="Q16" s="387">
        <v>0</v>
      </c>
      <c r="R16" s="388"/>
      <c r="S16" s="388"/>
      <c r="T16" s="388"/>
      <c r="U16" s="388"/>
      <c r="V16" s="21">
        <f t="shared" si="0"/>
        <v>0</v>
      </c>
      <c r="W16" s="21">
        <f t="shared" si="1"/>
        <v>0</v>
      </c>
      <c r="X16" s="21">
        <f t="shared" si="2"/>
        <v>2.5</v>
      </c>
      <c r="Y16" s="68">
        <f t="shared" si="3"/>
        <v>2</v>
      </c>
      <c r="Z16" s="118"/>
      <c r="AA16" s="104"/>
      <c r="AB16" s="104"/>
      <c r="AC16" s="104"/>
      <c r="AD16" s="104"/>
      <c r="AE16" s="104"/>
      <c r="AF16" s="104"/>
      <c r="AG16" s="104"/>
      <c r="AH16" s="104"/>
      <c r="AI16" s="109"/>
      <c r="AJ16" s="109"/>
    </row>
    <row r="17" spans="1:36" s="50" customFormat="1" ht="18.75" x14ac:dyDescent="0.25">
      <c r="A17" s="126">
        <v>2</v>
      </c>
      <c r="B17" s="129" t="s">
        <v>100</v>
      </c>
      <c r="C17" s="132"/>
      <c r="D17" s="132"/>
      <c r="E17" s="381" t="s">
        <v>124</v>
      </c>
      <c r="F17" s="381"/>
      <c r="G17" s="381"/>
      <c r="H17" s="381"/>
      <c r="I17" s="381"/>
      <c r="J17" s="381"/>
      <c r="K17" s="381"/>
      <c r="L17" s="381">
        <v>0</v>
      </c>
      <c r="M17" s="381">
        <v>0</v>
      </c>
      <c r="N17" s="381">
        <v>0</v>
      </c>
      <c r="O17" s="381">
        <v>0</v>
      </c>
      <c r="P17" s="381">
        <v>0</v>
      </c>
      <c r="Q17" s="381">
        <v>0</v>
      </c>
      <c r="R17" s="389">
        <v>380</v>
      </c>
      <c r="S17" s="389">
        <v>380</v>
      </c>
      <c r="T17" s="389">
        <v>380</v>
      </c>
      <c r="U17" s="389">
        <v>380</v>
      </c>
      <c r="V17" s="19">
        <f t="shared" si="0"/>
        <v>0</v>
      </c>
      <c r="W17" s="19">
        <f t="shared" si="1"/>
        <v>0</v>
      </c>
      <c r="X17" s="19">
        <f t="shared" si="2"/>
        <v>0</v>
      </c>
      <c r="Y17" s="66">
        <f t="shared" si="3"/>
        <v>0</v>
      </c>
      <c r="Z17" s="116">
        <f>SUM(V17:V19)</f>
        <v>0</v>
      </c>
      <c r="AA17" s="105">
        <f>SUM(W17:W19)</f>
        <v>0</v>
      </c>
      <c r="AB17" s="105">
        <f>SUM(X17:X19)</f>
        <v>17</v>
      </c>
      <c r="AC17" s="105">
        <f>SUM(Y17:Y19)</f>
        <v>13</v>
      </c>
      <c r="AD17" s="105">
        <f t="shared" ref="AD17:AG27" si="5">Z17*0.38*0.9*SQRT(3)</f>
        <v>0</v>
      </c>
      <c r="AE17" s="105">
        <f t="shared" si="5"/>
        <v>0</v>
      </c>
      <c r="AF17" s="105">
        <f t="shared" si="5"/>
        <v>10.070143395205452</v>
      </c>
      <c r="AG17" s="105">
        <f t="shared" si="5"/>
        <v>7.7006978904512291</v>
      </c>
      <c r="AH17" s="105">
        <f>MAX(Z17:AC19)</f>
        <v>17</v>
      </c>
      <c r="AI17" s="107">
        <f t="shared" ref="AI17" si="6">AH17*0.38*0.9*SQRT(3)</f>
        <v>10.070143395205452</v>
      </c>
      <c r="AJ17" s="107">
        <f>D17-AI17</f>
        <v>-10.070143395205452</v>
      </c>
    </row>
    <row r="18" spans="1:36" s="50" customFormat="1" ht="18.75" x14ac:dyDescent="0.25">
      <c r="A18" s="127"/>
      <c r="B18" s="130"/>
      <c r="C18" s="133"/>
      <c r="D18" s="133"/>
      <c r="E18" s="383" t="s">
        <v>125</v>
      </c>
      <c r="F18" s="383"/>
      <c r="G18" s="383"/>
      <c r="H18" s="383"/>
      <c r="I18" s="383"/>
      <c r="J18" s="383"/>
      <c r="K18" s="383"/>
      <c r="L18" s="383">
        <v>18</v>
      </c>
      <c r="M18" s="383">
        <v>7</v>
      </c>
      <c r="N18" s="383">
        <v>26</v>
      </c>
      <c r="O18" s="383">
        <v>16</v>
      </c>
      <c r="P18" s="383">
        <v>7</v>
      </c>
      <c r="Q18" s="383">
        <v>16</v>
      </c>
      <c r="R18" s="384">
        <v>380</v>
      </c>
      <c r="S18" s="384">
        <v>380</v>
      </c>
      <c r="T18" s="384">
        <v>380</v>
      </c>
      <c r="U18" s="384">
        <v>380</v>
      </c>
      <c r="V18" s="20">
        <f t="shared" si="0"/>
        <v>0</v>
      </c>
      <c r="W18" s="20">
        <f t="shared" si="1"/>
        <v>0</v>
      </c>
      <c r="X18" s="20">
        <f t="shared" si="2"/>
        <v>17</v>
      </c>
      <c r="Y18" s="67">
        <f t="shared" si="3"/>
        <v>13</v>
      </c>
      <c r="Z18" s="117"/>
      <c r="AA18" s="106"/>
      <c r="AB18" s="106"/>
      <c r="AC18" s="106"/>
      <c r="AD18" s="106"/>
      <c r="AE18" s="106"/>
      <c r="AF18" s="106"/>
      <c r="AG18" s="106"/>
      <c r="AH18" s="106"/>
      <c r="AI18" s="108"/>
      <c r="AJ18" s="108"/>
    </row>
    <row r="19" spans="1:36" s="50" customFormat="1" ht="19.5" thickBot="1" x14ac:dyDescent="0.3">
      <c r="A19" s="128"/>
      <c r="B19" s="131"/>
      <c r="C19" s="134"/>
      <c r="D19" s="134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90"/>
      <c r="S19" s="390"/>
      <c r="T19" s="390"/>
      <c r="U19" s="390"/>
      <c r="V19" s="21"/>
      <c r="W19" s="21"/>
      <c r="X19" s="21"/>
      <c r="Y19" s="68"/>
      <c r="Z19" s="118"/>
      <c r="AA19" s="104"/>
      <c r="AB19" s="104"/>
      <c r="AC19" s="104"/>
      <c r="AD19" s="104"/>
      <c r="AE19" s="104"/>
      <c r="AF19" s="104"/>
      <c r="AG19" s="104"/>
      <c r="AH19" s="104"/>
      <c r="AI19" s="109"/>
      <c r="AJ19" s="109"/>
    </row>
    <row r="20" spans="1:36" s="50" customFormat="1" ht="18.75" x14ac:dyDescent="0.25">
      <c r="A20" s="110">
        <v>3</v>
      </c>
      <c r="B20" s="113" t="s">
        <v>17</v>
      </c>
      <c r="C20" s="119">
        <v>250</v>
      </c>
      <c r="D20" s="119">
        <f>250*0.9</f>
        <v>225</v>
      </c>
      <c r="E20" s="381" t="s">
        <v>49</v>
      </c>
      <c r="F20" s="381"/>
      <c r="G20" s="381"/>
      <c r="H20" s="381"/>
      <c r="I20" s="381"/>
      <c r="J20" s="381"/>
      <c r="K20" s="381"/>
      <c r="L20" s="381">
        <v>81</v>
      </c>
      <c r="M20" s="381">
        <v>99</v>
      </c>
      <c r="N20" s="381">
        <v>83</v>
      </c>
      <c r="O20" s="381">
        <v>84</v>
      </c>
      <c r="P20" s="381">
        <v>98</v>
      </c>
      <c r="Q20" s="381">
        <v>83</v>
      </c>
      <c r="R20" s="389">
        <v>380</v>
      </c>
      <c r="S20" s="389">
        <v>380</v>
      </c>
      <c r="T20" s="389">
        <v>380</v>
      </c>
      <c r="U20" s="389">
        <v>380</v>
      </c>
      <c r="V20" s="19">
        <f t="shared" si="0"/>
        <v>0</v>
      </c>
      <c r="W20" s="19">
        <f t="shared" si="1"/>
        <v>0</v>
      </c>
      <c r="X20" s="19">
        <f t="shared" si="2"/>
        <v>87.666666666666671</v>
      </c>
      <c r="Y20" s="66">
        <f t="shared" si="3"/>
        <v>88.333333333333329</v>
      </c>
      <c r="Z20" s="116">
        <f>SUM(V20:V22)</f>
        <v>0</v>
      </c>
      <c r="AA20" s="105">
        <f>SUM(W20:W22)</f>
        <v>0</v>
      </c>
      <c r="AB20" s="105">
        <f>SUM(X20:X22)</f>
        <v>96</v>
      </c>
      <c r="AC20" s="105">
        <f>SUM(Y20:Y22)</f>
        <v>94</v>
      </c>
      <c r="AD20" s="105">
        <f t="shared" ref="AD20" si="7">Z20*0.38*0.9*SQRT(3)</f>
        <v>0</v>
      </c>
      <c r="AE20" s="105">
        <f t="shared" si="5"/>
        <v>0</v>
      </c>
      <c r="AF20" s="105">
        <f t="shared" si="5"/>
        <v>56.86669211410139</v>
      </c>
      <c r="AG20" s="105">
        <f t="shared" si="5"/>
        <v>55.681969361724271</v>
      </c>
      <c r="AH20" s="105">
        <f>MAX(Z20:AC22)</f>
        <v>96</v>
      </c>
      <c r="AI20" s="107">
        <f t="shared" ref="AI20" si="8">AH20*0.38*0.9*SQRT(3)</f>
        <v>56.86669211410139</v>
      </c>
      <c r="AJ20" s="107">
        <f>D20-AI20</f>
        <v>168.1333078858986</v>
      </c>
    </row>
    <row r="21" spans="1:36" s="50" customFormat="1" ht="18.75" x14ac:dyDescent="0.25">
      <c r="A21" s="111"/>
      <c r="B21" s="114"/>
      <c r="C21" s="120"/>
      <c r="D21" s="120"/>
      <c r="E21" s="383" t="s">
        <v>126</v>
      </c>
      <c r="F21" s="383"/>
      <c r="G21" s="383"/>
      <c r="H21" s="383"/>
      <c r="I21" s="383"/>
      <c r="J21" s="383"/>
      <c r="K21" s="383"/>
      <c r="L21" s="383">
        <v>7</v>
      </c>
      <c r="M21" s="383">
        <v>10</v>
      </c>
      <c r="N21" s="383">
        <v>8</v>
      </c>
      <c r="O21" s="383">
        <v>3</v>
      </c>
      <c r="P21" s="383">
        <v>8</v>
      </c>
      <c r="Q21" s="383">
        <v>6</v>
      </c>
      <c r="R21" s="384">
        <v>380</v>
      </c>
      <c r="S21" s="384">
        <v>380</v>
      </c>
      <c r="T21" s="384">
        <v>380</v>
      </c>
      <c r="U21" s="384">
        <v>380</v>
      </c>
      <c r="V21" s="20">
        <f t="shared" si="0"/>
        <v>0</v>
      </c>
      <c r="W21" s="20">
        <f t="shared" si="1"/>
        <v>0</v>
      </c>
      <c r="X21" s="20">
        <f t="shared" si="2"/>
        <v>8.3333333333333339</v>
      </c>
      <c r="Y21" s="67">
        <f t="shared" si="3"/>
        <v>5.666666666666667</v>
      </c>
      <c r="Z21" s="117"/>
      <c r="AA21" s="106"/>
      <c r="AB21" s="106"/>
      <c r="AC21" s="106"/>
      <c r="AD21" s="106"/>
      <c r="AE21" s="106"/>
      <c r="AF21" s="106"/>
      <c r="AG21" s="106"/>
      <c r="AH21" s="106"/>
      <c r="AI21" s="108"/>
      <c r="AJ21" s="108"/>
    </row>
    <row r="22" spans="1:36" s="50" customFormat="1" ht="19.5" thickBot="1" x14ac:dyDescent="0.3">
      <c r="A22" s="112"/>
      <c r="B22" s="115"/>
      <c r="C22" s="121"/>
      <c r="D22" s="121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90"/>
      <c r="S22" s="390"/>
      <c r="T22" s="390"/>
      <c r="U22" s="390"/>
      <c r="V22" s="21">
        <f t="shared" si="0"/>
        <v>0</v>
      </c>
      <c r="W22" s="21">
        <f t="shared" si="1"/>
        <v>0</v>
      </c>
      <c r="X22" s="21">
        <f t="shared" si="2"/>
        <v>0</v>
      </c>
      <c r="Y22" s="68">
        <f t="shared" si="3"/>
        <v>0</v>
      </c>
      <c r="Z22" s="118"/>
      <c r="AA22" s="104"/>
      <c r="AB22" s="104"/>
      <c r="AC22" s="104"/>
      <c r="AD22" s="104"/>
      <c r="AE22" s="104"/>
      <c r="AF22" s="104"/>
      <c r="AG22" s="104"/>
      <c r="AH22" s="104"/>
      <c r="AI22" s="109"/>
      <c r="AJ22" s="109"/>
    </row>
    <row r="23" spans="1:36" s="50" customFormat="1" ht="18.75" x14ac:dyDescent="0.25">
      <c r="A23" s="110">
        <v>4</v>
      </c>
      <c r="B23" s="113" t="s">
        <v>21</v>
      </c>
      <c r="C23" s="119">
        <v>250</v>
      </c>
      <c r="D23" s="119">
        <f>250*0.9</f>
        <v>225</v>
      </c>
      <c r="E23" s="381">
        <v>1</v>
      </c>
      <c r="F23" s="381"/>
      <c r="G23" s="381"/>
      <c r="H23" s="381"/>
      <c r="I23" s="381"/>
      <c r="J23" s="381"/>
      <c r="K23" s="381"/>
      <c r="L23" s="381">
        <v>1</v>
      </c>
      <c r="M23" s="381">
        <v>1</v>
      </c>
      <c r="N23" s="381">
        <v>1</v>
      </c>
      <c r="O23" s="381">
        <v>1</v>
      </c>
      <c r="P23" s="381">
        <v>1</v>
      </c>
      <c r="Q23" s="381">
        <v>13</v>
      </c>
      <c r="R23" s="389">
        <v>380</v>
      </c>
      <c r="S23" s="389">
        <v>380</v>
      </c>
      <c r="T23" s="389">
        <v>380</v>
      </c>
      <c r="U23" s="389">
        <v>380</v>
      </c>
      <c r="V23" s="19">
        <f t="shared" si="0"/>
        <v>0</v>
      </c>
      <c r="W23" s="19">
        <f t="shared" si="1"/>
        <v>0</v>
      </c>
      <c r="X23" s="19">
        <f t="shared" si="2"/>
        <v>1</v>
      </c>
      <c r="Y23" s="66">
        <f t="shared" si="3"/>
        <v>5</v>
      </c>
      <c r="Z23" s="116">
        <f>SUM(V23:V26)</f>
        <v>0</v>
      </c>
      <c r="AA23" s="105">
        <f>SUM(W23:W26)</f>
        <v>0</v>
      </c>
      <c r="AB23" s="105">
        <f>SUM(X23:X26)</f>
        <v>90</v>
      </c>
      <c r="AC23" s="105">
        <f>SUM(Y23:Y26)</f>
        <v>110</v>
      </c>
      <c r="AD23" s="105">
        <f t="shared" ref="AD23" si="9">Z23*0.38*0.9*SQRT(3)</f>
        <v>0</v>
      </c>
      <c r="AE23" s="105">
        <f t="shared" si="5"/>
        <v>0</v>
      </c>
      <c r="AF23" s="105">
        <f t="shared" si="5"/>
        <v>53.312523856970046</v>
      </c>
      <c r="AG23" s="105">
        <f t="shared" si="5"/>
        <v>65.159751380741156</v>
      </c>
      <c r="AH23" s="105">
        <f>MAX(Z23:AC26)</f>
        <v>110</v>
      </c>
      <c r="AI23" s="107">
        <f t="shared" ref="AI23" si="10">AH23*0.38*0.9*SQRT(3)</f>
        <v>65.159751380741156</v>
      </c>
      <c r="AJ23" s="107">
        <f>D23-AI23</f>
        <v>159.84024861925883</v>
      </c>
    </row>
    <row r="24" spans="1:36" s="50" customFormat="1" ht="18.75" x14ac:dyDescent="0.25">
      <c r="A24" s="111"/>
      <c r="B24" s="114"/>
      <c r="C24" s="120"/>
      <c r="D24" s="120"/>
      <c r="E24" s="383">
        <v>2</v>
      </c>
      <c r="F24" s="383"/>
      <c r="G24" s="383"/>
      <c r="H24" s="383"/>
      <c r="I24" s="383"/>
      <c r="J24" s="383"/>
      <c r="K24" s="383"/>
      <c r="L24" s="383">
        <v>27</v>
      </c>
      <c r="M24" s="383">
        <v>29</v>
      </c>
      <c r="N24" s="383">
        <v>30</v>
      </c>
      <c r="O24" s="383">
        <v>32</v>
      </c>
      <c r="P24" s="383">
        <v>28</v>
      </c>
      <c r="Q24" s="383">
        <v>37</v>
      </c>
      <c r="R24" s="384">
        <v>380</v>
      </c>
      <c r="S24" s="384">
        <v>380</v>
      </c>
      <c r="T24" s="384">
        <v>380</v>
      </c>
      <c r="U24" s="384">
        <v>380</v>
      </c>
      <c r="V24" s="20">
        <f t="shared" si="0"/>
        <v>0</v>
      </c>
      <c r="W24" s="20">
        <f t="shared" si="1"/>
        <v>0</v>
      </c>
      <c r="X24" s="20">
        <f t="shared" si="2"/>
        <v>28.666666666666668</v>
      </c>
      <c r="Y24" s="67">
        <f t="shared" si="3"/>
        <v>32.333333333333336</v>
      </c>
      <c r="Z24" s="117"/>
      <c r="AA24" s="106"/>
      <c r="AB24" s="106"/>
      <c r="AC24" s="106"/>
      <c r="AD24" s="106"/>
      <c r="AE24" s="106"/>
      <c r="AF24" s="106"/>
      <c r="AG24" s="106"/>
      <c r="AH24" s="106"/>
      <c r="AI24" s="108"/>
      <c r="AJ24" s="108"/>
    </row>
    <row r="25" spans="1:36" s="50" customFormat="1" ht="18.75" x14ac:dyDescent="0.25">
      <c r="A25" s="111"/>
      <c r="B25" s="114"/>
      <c r="C25" s="120"/>
      <c r="D25" s="120"/>
      <c r="E25" s="385">
        <v>3</v>
      </c>
      <c r="F25" s="385"/>
      <c r="G25" s="385"/>
      <c r="H25" s="385"/>
      <c r="I25" s="385"/>
      <c r="J25" s="385"/>
      <c r="K25" s="385"/>
      <c r="L25" s="385">
        <v>40</v>
      </c>
      <c r="M25" s="385">
        <v>27</v>
      </c>
      <c r="N25" s="385">
        <v>7</v>
      </c>
      <c r="O25" s="385">
        <v>37</v>
      </c>
      <c r="P25" s="385">
        <v>44</v>
      </c>
      <c r="Q25" s="385">
        <v>15</v>
      </c>
      <c r="R25" s="384">
        <v>380</v>
      </c>
      <c r="S25" s="384">
        <v>380</v>
      </c>
      <c r="T25" s="384">
        <v>380</v>
      </c>
      <c r="U25" s="384">
        <v>380</v>
      </c>
      <c r="V25" s="20">
        <f t="shared" si="0"/>
        <v>0</v>
      </c>
      <c r="W25" s="20">
        <f t="shared" si="1"/>
        <v>0</v>
      </c>
      <c r="X25" s="20">
        <f t="shared" si="2"/>
        <v>24.666666666666668</v>
      </c>
      <c r="Y25" s="67">
        <f t="shared" si="3"/>
        <v>32</v>
      </c>
      <c r="Z25" s="117"/>
      <c r="AA25" s="106"/>
      <c r="AB25" s="106"/>
      <c r="AC25" s="106"/>
      <c r="AD25" s="106"/>
      <c r="AE25" s="106"/>
      <c r="AF25" s="106"/>
      <c r="AG25" s="106"/>
      <c r="AH25" s="106"/>
      <c r="AI25" s="108"/>
      <c r="AJ25" s="108"/>
    </row>
    <row r="26" spans="1:36" s="50" customFormat="1" ht="19.5" thickBot="1" x14ac:dyDescent="0.3">
      <c r="A26" s="112"/>
      <c r="B26" s="115"/>
      <c r="C26" s="121"/>
      <c r="D26" s="121"/>
      <c r="E26" s="391">
        <v>4</v>
      </c>
      <c r="F26" s="391"/>
      <c r="G26" s="391"/>
      <c r="H26" s="391"/>
      <c r="I26" s="391"/>
      <c r="J26" s="391"/>
      <c r="K26" s="391"/>
      <c r="L26" s="391">
        <v>30</v>
      </c>
      <c r="M26" s="391">
        <v>29</v>
      </c>
      <c r="N26" s="391">
        <v>48</v>
      </c>
      <c r="O26" s="391">
        <v>29</v>
      </c>
      <c r="P26" s="391">
        <v>47</v>
      </c>
      <c r="Q26" s="391">
        <v>46</v>
      </c>
      <c r="R26" s="390">
        <v>380</v>
      </c>
      <c r="S26" s="390">
        <v>380</v>
      </c>
      <c r="T26" s="390">
        <v>380</v>
      </c>
      <c r="U26" s="390">
        <v>380</v>
      </c>
      <c r="V26" s="21">
        <f t="shared" si="0"/>
        <v>0</v>
      </c>
      <c r="W26" s="21">
        <f t="shared" si="1"/>
        <v>0</v>
      </c>
      <c r="X26" s="21">
        <f t="shared" si="2"/>
        <v>35.666666666666664</v>
      </c>
      <c r="Y26" s="68">
        <f t="shared" si="3"/>
        <v>40.666666666666664</v>
      </c>
      <c r="Z26" s="118"/>
      <c r="AA26" s="104"/>
      <c r="AB26" s="104"/>
      <c r="AC26" s="104"/>
      <c r="AD26" s="104"/>
      <c r="AE26" s="104"/>
      <c r="AF26" s="104"/>
      <c r="AG26" s="104"/>
      <c r="AH26" s="104"/>
      <c r="AI26" s="109"/>
      <c r="AJ26" s="109"/>
    </row>
    <row r="27" spans="1:36" s="50" customFormat="1" ht="18.75" x14ac:dyDescent="0.25">
      <c r="A27" s="110">
        <v>5</v>
      </c>
      <c r="B27" s="113" t="s">
        <v>29</v>
      </c>
      <c r="C27" s="119">
        <v>250</v>
      </c>
      <c r="D27" s="119">
        <f>250*0.9</f>
        <v>225</v>
      </c>
      <c r="E27" s="381">
        <v>1</v>
      </c>
      <c r="F27" s="381"/>
      <c r="G27" s="381"/>
      <c r="H27" s="381"/>
      <c r="I27" s="381"/>
      <c r="J27" s="381"/>
      <c r="K27" s="381"/>
      <c r="L27" s="381">
        <v>46</v>
      </c>
      <c r="M27" s="381">
        <v>57</v>
      </c>
      <c r="N27" s="381">
        <v>30</v>
      </c>
      <c r="O27" s="381">
        <v>20</v>
      </c>
      <c r="P27" s="381">
        <v>39</v>
      </c>
      <c r="Q27" s="381">
        <v>30</v>
      </c>
      <c r="R27" s="389">
        <v>380</v>
      </c>
      <c r="S27" s="389">
        <v>380</v>
      </c>
      <c r="T27" s="389">
        <v>380</v>
      </c>
      <c r="U27" s="389">
        <v>380</v>
      </c>
      <c r="V27" s="19">
        <f t="shared" ref="V27:V35" si="11">IF(AND(F27=0,G27=0,H27=0),0,IF(AND(F27=0,G27=0),H27,IF(AND(F27=0,H27=0),G27,IF(AND(G27=0,H27=0),F27,IF(F27=0,(G27+H27)/2,IF(G27=0,(F27+H27)/2,IF(H27=0,(F27+G27)/2,(F27+G27+H27)/3)))))))</f>
        <v>0</v>
      </c>
      <c r="W27" s="19">
        <f t="shared" ref="W27:W35" si="12">IF(AND(I27=0,J27=0,K27=0),0,IF(AND(I27=0,J27=0),K27,IF(AND(I27=0,K27=0),J27,IF(AND(J27=0,K27=0),I27,IF(I27=0,(J27+K27)/2,IF(J27=0,(I27+K27)/2,IF(K27=0,(I27+J27)/2,(I27+J27+K27)/3)))))))</f>
        <v>0</v>
      </c>
      <c r="X27" s="19">
        <f t="shared" ref="X27:X35" si="13">IF(AND(L27=0,M27=0,N27=0),0,IF(AND(L27=0,M27=0),N27,IF(AND(L27=0,N27=0),M27,IF(AND(M27=0,N27=0),L27,IF(L27=0,(M27+N27)/2,IF(M27=0,(L27+N27)/2,IF(N27=0,(L27+M27)/2,(L27+M27+N27)/3)))))))</f>
        <v>44.333333333333336</v>
      </c>
      <c r="Y27" s="66">
        <f t="shared" ref="Y27:Y35" si="14">IF(AND(O27=0,P27=0,Q27=0),0,IF(AND(O27=0,P27=0),Q27,IF(AND(O27=0,Q27=0),P27,IF(AND(P27=0,Q27=0),O27,IF(O27=0,(P27+Q27)/2,IF(P27=0,(O27+Q27)/2,IF(Q27=0,(O27+P27)/2,(O27+P27+Q27)/3)))))))</f>
        <v>29.666666666666668</v>
      </c>
      <c r="Z27" s="116">
        <f>SUM(V27:V28)</f>
        <v>0</v>
      </c>
      <c r="AA27" s="105">
        <f>SUM(W27:W28)</f>
        <v>0</v>
      </c>
      <c r="AB27" s="105">
        <f>SUM(X27:X28)</f>
        <v>53.666666666666671</v>
      </c>
      <c r="AC27" s="105">
        <f>SUM(Y27:Y28)</f>
        <v>46</v>
      </c>
      <c r="AD27" s="105">
        <f t="shared" ref="AD27" si="15">Z27*0.38*0.9*SQRT(3)</f>
        <v>0</v>
      </c>
      <c r="AE27" s="105">
        <f t="shared" si="5"/>
        <v>0</v>
      </c>
      <c r="AF27" s="105">
        <f t="shared" si="5"/>
        <v>31.790060522119177</v>
      </c>
      <c r="AG27" s="105">
        <f t="shared" si="5"/>
        <v>27.248623304673579</v>
      </c>
      <c r="AH27" s="105">
        <f>MAX(Z27:AC28)</f>
        <v>53.666666666666671</v>
      </c>
      <c r="AI27" s="107">
        <f t="shared" ref="AI27" si="16">AH27*0.38*0.9*SQRT(3)</f>
        <v>31.790060522119177</v>
      </c>
      <c r="AJ27" s="107">
        <f>D27-AI27</f>
        <v>193.20993947788082</v>
      </c>
    </row>
    <row r="28" spans="1:36" s="50" customFormat="1" ht="19.5" thickBot="1" x14ac:dyDescent="0.3">
      <c r="A28" s="112"/>
      <c r="B28" s="115"/>
      <c r="C28" s="121"/>
      <c r="D28" s="121"/>
      <c r="E28" s="391">
        <v>2</v>
      </c>
      <c r="F28" s="391"/>
      <c r="G28" s="391"/>
      <c r="H28" s="391"/>
      <c r="I28" s="391"/>
      <c r="J28" s="391"/>
      <c r="K28" s="391"/>
      <c r="L28" s="391">
        <v>14</v>
      </c>
      <c r="M28" s="391">
        <v>4</v>
      </c>
      <c r="N28" s="391">
        <v>10</v>
      </c>
      <c r="O28" s="391">
        <v>20</v>
      </c>
      <c r="P28" s="391">
        <v>12</v>
      </c>
      <c r="Q28" s="391">
        <v>17</v>
      </c>
      <c r="R28" s="390">
        <v>380</v>
      </c>
      <c r="S28" s="390">
        <v>380</v>
      </c>
      <c r="T28" s="390">
        <v>380</v>
      </c>
      <c r="U28" s="390">
        <v>380</v>
      </c>
      <c r="V28" s="21">
        <f t="shared" si="11"/>
        <v>0</v>
      </c>
      <c r="W28" s="21">
        <f t="shared" si="12"/>
        <v>0</v>
      </c>
      <c r="X28" s="21">
        <f t="shared" si="13"/>
        <v>9.3333333333333339</v>
      </c>
      <c r="Y28" s="68">
        <f t="shared" si="14"/>
        <v>16.333333333333332</v>
      </c>
      <c r="Z28" s="118"/>
      <c r="AA28" s="104"/>
      <c r="AB28" s="104"/>
      <c r="AC28" s="104"/>
      <c r="AD28" s="104"/>
      <c r="AE28" s="104"/>
      <c r="AF28" s="104"/>
      <c r="AG28" s="104"/>
      <c r="AH28" s="104"/>
      <c r="AI28" s="109"/>
      <c r="AJ28" s="109"/>
    </row>
    <row r="29" spans="1:36" s="50" customFormat="1" ht="18.75" x14ac:dyDescent="0.25">
      <c r="A29" s="110">
        <v>6</v>
      </c>
      <c r="B29" s="113" t="s">
        <v>37</v>
      </c>
      <c r="C29" s="119">
        <v>315</v>
      </c>
      <c r="D29" s="119">
        <f>315*0.9</f>
        <v>283.5</v>
      </c>
      <c r="E29" s="381" t="s">
        <v>127</v>
      </c>
      <c r="F29" s="381"/>
      <c r="G29" s="381"/>
      <c r="H29" s="381"/>
      <c r="I29" s="381"/>
      <c r="J29" s="381"/>
      <c r="K29" s="381"/>
      <c r="L29" s="381">
        <v>21</v>
      </c>
      <c r="M29" s="381">
        <v>14</v>
      </c>
      <c r="N29" s="381">
        <v>16</v>
      </c>
      <c r="O29" s="381">
        <v>17</v>
      </c>
      <c r="P29" s="381">
        <v>16</v>
      </c>
      <c r="Q29" s="381">
        <v>12</v>
      </c>
      <c r="R29" s="389">
        <v>380</v>
      </c>
      <c r="S29" s="389">
        <v>380</v>
      </c>
      <c r="T29" s="389">
        <v>380</v>
      </c>
      <c r="U29" s="389">
        <v>380</v>
      </c>
      <c r="V29" s="19">
        <f t="shared" si="11"/>
        <v>0</v>
      </c>
      <c r="W29" s="19">
        <f t="shared" si="12"/>
        <v>0</v>
      </c>
      <c r="X29" s="19">
        <f t="shared" si="13"/>
        <v>17</v>
      </c>
      <c r="Y29" s="66">
        <f t="shared" si="14"/>
        <v>15</v>
      </c>
      <c r="Z29" s="116">
        <f>SUM(V29:V32)</f>
        <v>0</v>
      </c>
      <c r="AA29" s="105">
        <f>SUM(W29:W32)</f>
        <v>0</v>
      </c>
      <c r="AB29" s="105">
        <f>SUM(X29:X32)</f>
        <v>105.33333333333334</v>
      </c>
      <c r="AC29" s="105">
        <f>SUM(Y29:Y32)</f>
        <v>113.66666666666666</v>
      </c>
      <c r="AD29" s="105">
        <f t="shared" ref="AD29:AG38" si="17">Z29*0.38*0.9*SQRT(3)</f>
        <v>0</v>
      </c>
      <c r="AE29" s="105">
        <f t="shared" si="17"/>
        <v>0</v>
      </c>
      <c r="AF29" s="105">
        <f t="shared" si="17"/>
        <v>62.395398291861248</v>
      </c>
      <c r="AG29" s="105">
        <f t="shared" si="17"/>
        <v>67.331743093432522</v>
      </c>
      <c r="AH29" s="105">
        <f>MAX(Z29:AC32)</f>
        <v>113.66666666666666</v>
      </c>
      <c r="AI29" s="107">
        <f t="shared" ref="AI29" si="18">AH29*0.38*0.9*SQRT(3)</f>
        <v>67.331743093432522</v>
      </c>
      <c r="AJ29" s="107">
        <f>D29-AI29</f>
        <v>216.16825690656748</v>
      </c>
    </row>
    <row r="30" spans="1:36" s="50" customFormat="1" ht="18.75" x14ac:dyDescent="0.25">
      <c r="A30" s="111"/>
      <c r="B30" s="114"/>
      <c r="C30" s="120"/>
      <c r="D30" s="120"/>
      <c r="E30" s="383" t="s">
        <v>117</v>
      </c>
      <c r="F30" s="383"/>
      <c r="G30" s="383"/>
      <c r="H30" s="383"/>
      <c r="I30" s="383"/>
      <c r="J30" s="383"/>
      <c r="K30" s="383"/>
      <c r="L30" s="383">
        <v>27</v>
      </c>
      <c r="M30" s="383">
        <v>67</v>
      </c>
      <c r="N30" s="383">
        <v>62</v>
      </c>
      <c r="O30" s="383">
        <v>33</v>
      </c>
      <c r="P30" s="383">
        <v>102</v>
      </c>
      <c r="Q30" s="383">
        <v>61</v>
      </c>
      <c r="R30" s="384">
        <v>380</v>
      </c>
      <c r="S30" s="384">
        <v>380</v>
      </c>
      <c r="T30" s="384">
        <v>380</v>
      </c>
      <c r="U30" s="384">
        <v>380</v>
      </c>
      <c r="V30" s="20">
        <f t="shared" si="11"/>
        <v>0</v>
      </c>
      <c r="W30" s="20">
        <f t="shared" si="12"/>
        <v>0</v>
      </c>
      <c r="X30" s="20">
        <f t="shared" si="13"/>
        <v>52</v>
      </c>
      <c r="Y30" s="67">
        <f t="shared" si="14"/>
        <v>65.333333333333329</v>
      </c>
      <c r="Z30" s="117"/>
      <c r="AA30" s="106"/>
      <c r="AB30" s="106"/>
      <c r="AC30" s="106"/>
      <c r="AD30" s="106"/>
      <c r="AE30" s="106"/>
      <c r="AF30" s="106"/>
      <c r="AG30" s="106"/>
      <c r="AH30" s="106"/>
      <c r="AI30" s="108"/>
      <c r="AJ30" s="108"/>
    </row>
    <row r="31" spans="1:36" s="50" customFormat="1" ht="18.75" x14ac:dyDescent="0.25">
      <c r="A31" s="111"/>
      <c r="B31" s="114"/>
      <c r="C31" s="120"/>
      <c r="D31" s="120"/>
      <c r="E31" s="385" t="s">
        <v>87</v>
      </c>
      <c r="F31" s="385"/>
      <c r="G31" s="385"/>
      <c r="H31" s="385"/>
      <c r="I31" s="385"/>
      <c r="J31" s="385"/>
      <c r="K31" s="385"/>
      <c r="L31" s="385">
        <v>23</v>
      </c>
      <c r="M31" s="385">
        <v>56</v>
      </c>
      <c r="N31" s="385">
        <v>30</v>
      </c>
      <c r="O31" s="385">
        <v>26</v>
      </c>
      <c r="P31" s="385">
        <v>42</v>
      </c>
      <c r="Q31" s="385">
        <v>32</v>
      </c>
      <c r="R31" s="386"/>
      <c r="S31" s="386"/>
      <c r="T31" s="386"/>
      <c r="U31" s="386"/>
      <c r="V31" s="20">
        <f t="shared" si="11"/>
        <v>0</v>
      </c>
      <c r="W31" s="20">
        <f t="shared" si="12"/>
        <v>0</v>
      </c>
      <c r="X31" s="20">
        <f t="shared" si="13"/>
        <v>36.333333333333336</v>
      </c>
      <c r="Y31" s="67">
        <f t="shared" si="14"/>
        <v>33.333333333333336</v>
      </c>
      <c r="Z31" s="117"/>
      <c r="AA31" s="106"/>
      <c r="AB31" s="106"/>
      <c r="AC31" s="106"/>
      <c r="AD31" s="106"/>
      <c r="AE31" s="106"/>
      <c r="AF31" s="106"/>
      <c r="AG31" s="106"/>
      <c r="AH31" s="106"/>
      <c r="AI31" s="108"/>
      <c r="AJ31" s="108"/>
    </row>
    <row r="32" spans="1:36" s="50" customFormat="1" ht="19.5" thickBot="1" x14ac:dyDescent="0.3">
      <c r="A32" s="112"/>
      <c r="B32" s="115"/>
      <c r="C32" s="121"/>
      <c r="D32" s="12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0"/>
      <c r="S32" s="390"/>
      <c r="T32" s="390"/>
      <c r="U32" s="390"/>
      <c r="V32" s="21">
        <f t="shared" si="11"/>
        <v>0</v>
      </c>
      <c r="W32" s="21">
        <f t="shared" si="12"/>
        <v>0</v>
      </c>
      <c r="X32" s="21">
        <f t="shared" si="13"/>
        <v>0</v>
      </c>
      <c r="Y32" s="68">
        <f t="shared" si="14"/>
        <v>0</v>
      </c>
      <c r="Z32" s="118"/>
      <c r="AA32" s="104"/>
      <c r="AB32" s="104"/>
      <c r="AC32" s="104"/>
      <c r="AD32" s="104"/>
      <c r="AE32" s="104"/>
      <c r="AF32" s="104"/>
      <c r="AG32" s="104"/>
      <c r="AH32" s="104"/>
      <c r="AI32" s="109"/>
      <c r="AJ32" s="109"/>
    </row>
    <row r="33" spans="1:38" s="50" customFormat="1" ht="18.75" x14ac:dyDescent="0.25">
      <c r="A33" s="110">
        <v>7</v>
      </c>
      <c r="B33" s="113" t="s">
        <v>134</v>
      </c>
      <c r="C33" s="119"/>
      <c r="D33" s="119"/>
      <c r="E33" s="381" t="s">
        <v>128</v>
      </c>
      <c r="F33" s="381"/>
      <c r="G33" s="381"/>
      <c r="H33" s="381"/>
      <c r="I33" s="381"/>
      <c r="J33" s="381"/>
      <c r="K33" s="381"/>
      <c r="L33" s="381">
        <v>26</v>
      </c>
      <c r="M33" s="381">
        <v>21</v>
      </c>
      <c r="N33" s="381">
        <v>6</v>
      </c>
      <c r="O33" s="381">
        <v>89</v>
      </c>
      <c r="P33" s="381">
        <v>26</v>
      </c>
      <c r="Q33" s="381">
        <v>6</v>
      </c>
      <c r="R33" s="389">
        <v>380</v>
      </c>
      <c r="S33" s="389">
        <v>380</v>
      </c>
      <c r="T33" s="389">
        <v>380</v>
      </c>
      <c r="U33" s="389">
        <v>380</v>
      </c>
      <c r="V33" s="19">
        <f t="shared" si="11"/>
        <v>0</v>
      </c>
      <c r="W33" s="19">
        <f t="shared" si="12"/>
        <v>0</v>
      </c>
      <c r="X33" s="19">
        <f t="shared" si="13"/>
        <v>17.666666666666668</v>
      </c>
      <c r="Y33" s="66">
        <f t="shared" si="14"/>
        <v>40.333333333333336</v>
      </c>
      <c r="Z33" s="116">
        <f>SUM(V33:V35)</f>
        <v>0</v>
      </c>
      <c r="AA33" s="105">
        <f>SUM(W33:W35)</f>
        <v>0</v>
      </c>
      <c r="AB33" s="105">
        <f>SUM(X33:X35)</f>
        <v>21.666666666666668</v>
      </c>
      <c r="AC33" s="105">
        <f>SUM(Y33:Y35)</f>
        <v>44.666666666666671</v>
      </c>
      <c r="AD33" s="105">
        <f t="shared" ref="AD33" si="19">Z33*0.38*0.9*SQRT(3)</f>
        <v>0</v>
      </c>
      <c r="AE33" s="105">
        <f t="shared" si="17"/>
        <v>0</v>
      </c>
      <c r="AF33" s="105">
        <f t="shared" si="17"/>
        <v>12.834496484085381</v>
      </c>
      <c r="AG33" s="105">
        <f t="shared" si="17"/>
        <v>26.458808136422174</v>
      </c>
      <c r="AH33" s="105">
        <f>MAX(Z33:AC35)</f>
        <v>44.666666666666671</v>
      </c>
      <c r="AI33" s="107">
        <f t="shared" ref="AI33" si="20">AH33*0.38*0.9*SQRT(3)</f>
        <v>26.458808136422174</v>
      </c>
      <c r="AJ33" s="107">
        <f>D33-AI33</f>
        <v>-26.458808136422174</v>
      </c>
    </row>
    <row r="34" spans="1:38" s="50" customFormat="1" ht="18.75" x14ac:dyDescent="0.25">
      <c r="A34" s="111"/>
      <c r="B34" s="114"/>
      <c r="C34" s="120"/>
      <c r="D34" s="120"/>
      <c r="E34" s="383" t="s">
        <v>129</v>
      </c>
      <c r="F34" s="383"/>
      <c r="G34" s="383"/>
      <c r="H34" s="383"/>
      <c r="I34" s="383"/>
      <c r="J34" s="383"/>
      <c r="K34" s="383"/>
      <c r="L34" s="383">
        <v>1</v>
      </c>
      <c r="M34" s="383">
        <v>10</v>
      </c>
      <c r="N34" s="383">
        <v>1</v>
      </c>
      <c r="O34" s="383">
        <v>1</v>
      </c>
      <c r="P34" s="383">
        <v>11</v>
      </c>
      <c r="Q34" s="383">
        <v>1</v>
      </c>
      <c r="R34" s="384">
        <v>380</v>
      </c>
      <c r="S34" s="384">
        <v>380</v>
      </c>
      <c r="T34" s="384">
        <v>380</v>
      </c>
      <c r="U34" s="384">
        <v>380</v>
      </c>
      <c r="V34" s="20">
        <f t="shared" si="11"/>
        <v>0</v>
      </c>
      <c r="W34" s="20">
        <f t="shared" si="12"/>
        <v>0</v>
      </c>
      <c r="X34" s="20">
        <f t="shared" si="13"/>
        <v>4</v>
      </c>
      <c r="Y34" s="67">
        <f t="shared" si="14"/>
        <v>4.333333333333333</v>
      </c>
      <c r="Z34" s="117"/>
      <c r="AA34" s="106"/>
      <c r="AB34" s="106"/>
      <c r="AC34" s="106"/>
      <c r="AD34" s="106"/>
      <c r="AE34" s="106"/>
      <c r="AF34" s="106"/>
      <c r="AG34" s="106"/>
      <c r="AH34" s="106"/>
      <c r="AI34" s="108"/>
      <c r="AJ34" s="108"/>
    </row>
    <row r="35" spans="1:38" s="50" customFormat="1" ht="19.5" thickBot="1" x14ac:dyDescent="0.3">
      <c r="A35" s="112"/>
      <c r="B35" s="115"/>
      <c r="C35" s="121"/>
      <c r="D35" s="121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8"/>
      <c r="S35" s="388"/>
      <c r="T35" s="388"/>
      <c r="U35" s="388"/>
      <c r="V35" s="21">
        <f t="shared" si="11"/>
        <v>0</v>
      </c>
      <c r="W35" s="21">
        <f t="shared" si="12"/>
        <v>0</v>
      </c>
      <c r="X35" s="21">
        <f t="shared" si="13"/>
        <v>0</v>
      </c>
      <c r="Y35" s="68">
        <f t="shared" si="14"/>
        <v>0</v>
      </c>
      <c r="Z35" s="118"/>
      <c r="AA35" s="104"/>
      <c r="AB35" s="104"/>
      <c r="AC35" s="104"/>
      <c r="AD35" s="104"/>
      <c r="AE35" s="104"/>
      <c r="AF35" s="104"/>
      <c r="AG35" s="104"/>
      <c r="AH35" s="104"/>
      <c r="AI35" s="109"/>
      <c r="AJ35" s="109"/>
    </row>
    <row r="36" spans="1:38" s="50" customFormat="1" ht="18.75" x14ac:dyDescent="0.25">
      <c r="A36" s="123">
        <v>8</v>
      </c>
      <c r="B36" s="124" t="s">
        <v>50</v>
      </c>
      <c r="C36" s="119">
        <v>160</v>
      </c>
      <c r="D36" s="119">
        <f>160*0.9</f>
        <v>144</v>
      </c>
      <c r="E36" s="392" t="s">
        <v>130</v>
      </c>
      <c r="F36" s="392"/>
      <c r="G36" s="392"/>
      <c r="H36" s="392"/>
      <c r="I36" s="392"/>
      <c r="J36" s="392"/>
      <c r="K36" s="392"/>
      <c r="L36" s="392">
        <v>15</v>
      </c>
      <c r="M36" s="392">
        <v>15</v>
      </c>
      <c r="N36" s="392">
        <v>15</v>
      </c>
      <c r="O36" s="392">
        <v>15</v>
      </c>
      <c r="P36" s="392">
        <v>15</v>
      </c>
      <c r="Q36" s="392">
        <v>15</v>
      </c>
      <c r="R36" s="393">
        <v>380</v>
      </c>
      <c r="S36" s="393">
        <v>380</v>
      </c>
      <c r="T36" s="393">
        <v>380</v>
      </c>
      <c r="U36" s="393">
        <v>380</v>
      </c>
      <c r="V36" s="22">
        <f t="shared" ref="V36:V40" si="21">IF(AND(F36=0,G36=0,H36=0),0,IF(AND(F36=0,G36=0),H36,IF(AND(F36=0,H36=0),G36,IF(AND(G36=0,H36=0),F36,IF(F36=0,(G36+H36)/2,IF(G36=0,(F36+H36)/2,IF(H36=0,(F36+G36)/2,(F36+G36+H36)/3)))))))</f>
        <v>0</v>
      </c>
      <c r="W36" s="22">
        <f t="shared" ref="W36:W40" si="22">IF(AND(I36=0,J36=0,K36=0),0,IF(AND(I36=0,J36=0),K36,IF(AND(I36=0,K36=0),J36,IF(AND(J36=0,K36=0),I36,IF(I36=0,(J36+K36)/2,IF(J36=0,(I36+K36)/2,IF(K36=0,(I36+J36)/2,(I36+J36+K36)/3)))))))</f>
        <v>0</v>
      </c>
      <c r="X36" s="22">
        <f t="shared" ref="X36:X40" si="23">IF(AND(L36=0,M36=0,N36=0),0,IF(AND(L36=0,M36=0),N36,IF(AND(L36=0,N36=0),M36,IF(AND(M36=0,N36=0),L36,IF(L36=0,(M36+N36)/2,IF(M36=0,(L36+N36)/2,IF(N36=0,(L36+M36)/2,(L36+M36+N36)/3)))))))</f>
        <v>15</v>
      </c>
      <c r="Y36" s="69">
        <f t="shared" ref="Y36:Y40" si="24">IF(AND(O36=0,P36=0,Q36=0),0,IF(AND(O36=0,P36=0),Q36,IF(AND(O36=0,Q36=0),P36,IF(AND(P36=0,Q36=0),O36,IF(O36=0,(P36+Q36)/2,IF(P36=0,(O36+Q36)/2,IF(Q36=0,(O36+P36)/2,(O36+P36+Q36)/3)))))))</f>
        <v>15</v>
      </c>
      <c r="Z36" s="125">
        <f>SUM(V36:V37)</f>
        <v>0</v>
      </c>
      <c r="AA36" s="103">
        <f>SUM(W36:W37)</f>
        <v>0</v>
      </c>
      <c r="AB36" s="103">
        <f>SUM(X36:X37)</f>
        <v>15</v>
      </c>
      <c r="AC36" s="103">
        <f>SUM(Y36:Y37)</f>
        <v>15</v>
      </c>
      <c r="AD36" s="103">
        <f t="shared" ref="AD36" si="25">Z36*0.38*0.9*SQRT(3)</f>
        <v>0</v>
      </c>
      <c r="AE36" s="103">
        <f t="shared" si="17"/>
        <v>0</v>
      </c>
      <c r="AF36" s="103">
        <f t="shared" si="17"/>
        <v>8.8854206428283398</v>
      </c>
      <c r="AG36" s="103">
        <f t="shared" si="17"/>
        <v>8.8854206428283398</v>
      </c>
      <c r="AH36" s="103">
        <f>MAX(Z36:AC37)</f>
        <v>15</v>
      </c>
      <c r="AI36" s="122">
        <f t="shared" ref="AI36" si="26">AH36*0.38*0.9*SQRT(3)</f>
        <v>8.8854206428283398</v>
      </c>
      <c r="AJ36" s="122">
        <f>D36-AI36</f>
        <v>135.11457935717166</v>
      </c>
    </row>
    <row r="37" spans="1:38" s="50" customFormat="1" ht="19.5" thickBot="1" x14ac:dyDescent="0.3">
      <c r="A37" s="112"/>
      <c r="B37" s="115"/>
      <c r="C37" s="121"/>
      <c r="D37" s="12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0">
        <v>380</v>
      </c>
      <c r="S37" s="390">
        <v>380</v>
      </c>
      <c r="T37" s="390">
        <v>380</v>
      </c>
      <c r="U37" s="390">
        <v>380</v>
      </c>
      <c r="V37" s="21">
        <f t="shared" si="21"/>
        <v>0</v>
      </c>
      <c r="W37" s="21">
        <f t="shared" si="22"/>
        <v>0</v>
      </c>
      <c r="X37" s="21">
        <f t="shared" si="23"/>
        <v>0</v>
      </c>
      <c r="Y37" s="68">
        <f t="shared" si="24"/>
        <v>0</v>
      </c>
      <c r="Z37" s="118"/>
      <c r="AA37" s="104"/>
      <c r="AB37" s="104"/>
      <c r="AC37" s="104"/>
      <c r="AD37" s="104"/>
      <c r="AE37" s="104"/>
      <c r="AF37" s="104"/>
      <c r="AG37" s="104"/>
      <c r="AH37" s="104"/>
      <c r="AI37" s="109"/>
      <c r="AJ37" s="109"/>
    </row>
    <row r="38" spans="1:38" s="50" customFormat="1" ht="18.75" x14ac:dyDescent="0.25">
      <c r="A38" s="110">
        <v>9</v>
      </c>
      <c r="B38" s="113" t="s">
        <v>131</v>
      </c>
      <c r="C38" s="119">
        <v>100</v>
      </c>
      <c r="D38" s="119">
        <f>100*0.9</f>
        <v>90</v>
      </c>
      <c r="E38" s="381">
        <v>1</v>
      </c>
      <c r="F38" s="381"/>
      <c r="G38" s="381"/>
      <c r="H38" s="381"/>
      <c r="I38" s="381"/>
      <c r="J38" s="381"/>
      <c r="K38" s="381"/>
      <c r="L38" s="381">
        <v>24</v>
      </c>
      <c r="M38" s="381">
        <v>18</v>
      </c>
      <c r="N38" s="381">
        <v>7</v>
      </c>
      <c r="O38" s="381">
        <v>50</v>
      </c>
      <c r="P38" s="381">
        <v>27</v>
      </c>
      <c r="Q38" s="381">
        <v>17</v>
      </c>
      <c r="R38" s="389">
        <v>380</v>
      </c>
      <c r="S38" s="389">
        <v>380</v>
      </c>
      <c r="T38" s="389">
        <v>380</v>
      </c>
      <c r="U38" s="389">
        <v>380</v>
      </c>
      <c r="V38" s="19">
        <f t="shared" si="21"/>
        <v>0</v>
      </c>
      <c r="W38" s="19">
        <f t="shared" si="22"/>
        <v>0</v>
      </c>
      <c r="X38" s="19">
        <f t="shared" si="23"/>
        <v>16.333333333333332</v>
      </c>
      <c r="Y38" s="66">
        <f t="shared" si="24"/>
        <v>31.333333333333332</v>
      </c>
      <c r="Z38" s="116">
        <f>SUM(V38:V40)</f>
        <v>0</v>
      </c>
      <c r="AA38" s="105">
        <f>SUM(W38:W40)</f>
        <v>0</v>
      </c>
      <c r="AB38" s="105">
        <f>SUM(X38:X40)</f>
        <v>26.666666666666668</v>
      </c>
      <c r="AC38" s="105">
        <f>SUM(Y38:Y40)</f>
        <v>57.666666666666664</v>
      </c>
      <c r="AD38" s="105">
        <f t="shared" ref="AD38" si="27">Z38*0.38*0.9*SQRT(3)</f>
        <v>0</v>
      </c>
      <c r="AE38" s="105">
        <f t="shared" si="17"/>
        <v>0</v>
      </c>
      <c r="AF38" s="105">
        <f t="shared" si="17"/>
        <v>15.796303365028162</v>
      </c>
      <c r="AG38" s="105">
        <f t="shared" si="17"/>
        <v>34.159506026873402</v>
      </c>
      <c r="AH38" s="105">
        <f>MAX(Z38:AC40)</f>
        <v>57.666666666666664</v>
      </c>
      <c r="AI38" s="107">
        <f t="shared" ref="AI38" si="28">AH38*0.38*0.9*SQRT(3)</f>
        <v>34.159506026873402</v>
      </c>
      <c r="AJ38" s="107">
        <f>D38-AI38</f>
        <v>55.840493973126598</v>
      </c>
    </row>
    <row r="39" spans="1:38" s="50" customFormat="1" ht="18.75" x14ac:dyDescent="0.25">
      <c r="A39" s="111"/>
      <c r="B39" s="114"/>
      <c r="C39" s="120"/>
      <c r="D39" s="120"/>
      <c r="E39" s="383">
        <v>2</v>
      </c>
      <c r="F39" s="383"/>
      <c r="G39" s="383"/>
      <c r="H39" s="383"/>
      <c r="I39" s="383"/>
      <c r="J39" s="383"/>
      <c r="K39" s="383"/>
      <c r="L39" s="383">
        <v>3</v>
      </c>
      <c r="M39" s="383">
        <v>9</v>
      </c>
      <c r="N39" s="383">
        <v>11</v>
      </c>
      <c r="O39" s="383">
        <v>14</v>
      </c>
      <c r="P39" s="383">
        <v>28</v>
      </c>
      <c r="Q39" s="383">
        <v>22</v>
      </c>
      <c r="R39" s="384">
        <v>380</v>
      </c>
      <c r="S39" s="384">
        <v>380</v>
      </c>
      <c r="T39" s="384">
        <v>380</v>
      </c>
      <c r="U39" s="384">
        <v>380</v>
      </c>
      <c r="V39" s="20">
        <f t="shared" si="21"/>
        <v>0</v>
      </c>
      <c r="W39" s="20">
        <f t="shared" si="22"/>
        <v>0</v>
      </c>
      <c r="X39" s="20">
        <f t="shared" si="23"/>
        <v>7.666666666666667</v>
      </c>
      <c r="Y39" s="67">
        <f t="shared" si="24"/>
        <v>21.333333333333332</v>
      </c>
      <c r="Z39" s="117"/>
      <c r="AA39" s="106"/>
      <c r="AB39" s="106"/>
      <c r="AC39" s="106"/>
      <c r="AD39" s="106"/>
      <c r="AE39" s="106"/>
      <c r="AF39" s="106"/>
      <c r="AG39" s="106"/>
      <c r="AH39" s="106"/>
      <c r="AI39" s="108"/>
      <c r="AJ39" s="108"/>
    </row>
    <row r="40" spans="1:38" s="50" customFormat="1" ht="19.5" thickBot="1" x14ac:dyDescent="0.3">
      <c r="A40" s="112"/>
      <c r="B40" s="115"/>
      <c r="C40" s="121"/>
      <c r="D40" s="121"/>
      <c r="E40" s="387">
        <v>3</v>
      </c>
      <c r="F40" s="387"/>
      <c r="G40" s="387"/>
      <c r="H40" s="387"/>
      <c r="I40" s="387"/>
      <c r="J40" s="387"/>
      <c r="K40" s="387"/>
      <c r="L40" s="387">
        <v>1</v>
      </c>
      <c r="M40" s="387">
        <v>1</v>
      </c>
      <c r="N40" s="387">
        <v>6</v>
      </c>
      <c r="O40" s="387">
        <v>3</v>
      </c>
      <c r="P40" s="387">
        <v>3</v>
      </c>
      <c r="Q40" s="387">
        <v>9</v>
      </c>
      <c r="R40" s="388"/>
      <c r="S40" s="388"/>
      <c r="T40" s="388"/>
      <c r="U40" s="388"/>
      <c r="V40" s="21">
        <f t="shared" si="21"/>
        <v>0</v>
      </c>
      <c r="W40" s="21">
        <f t="shared" si="22"/>
        <v>0</v>
      </c>
      <c r="X40" s="21">
        <f t="shared" si="23"/>
        <v>2.6666666666666665</v>
      </c>
      <c r="Y40" s="68">
        <f t="shared" si="24"/>
        <v>5</v>
      </c>
      <c r="Z40" s="118"/>
      <c r="AA40" s="104"/>
      <c r="AB40" s="104"/>
      <c r="AC40" s="104"/>
      <c r="AD40" s="104"/>
      <c r="AE40" s="104"/>
      <c r="AF40" s="104"/>
      <c r="AG40" s="104"/>
      <c r="AH40" s="104"/>
      <c r="AI40" s="109"/>
      <c r="AJ40" s="109"/>
    </row>
    <row r="41" spans="1:38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60">
        <f>SUM(AF12:AF40)</f>
        <v>286.80163297129263</v>
      </c>
      <c r="AG41" s="60">
        <f>SUM(AG12:AG40)</f>
        <v>315.33370592437473</v>
      </c>
      <c r="AH41" s="50"/>
      <c r="AI41" s="50"/>
      <c r="AJ41" s="50"/>
      <c r="AK41" s="50"/>
      <c r="AL41" s="50"/>
    </row>
    <row r="42" spans="1:38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</sheetData>
  <sheetProtection password="CCE5" sheet="1" objects="1" scenarios="1" formatCells="0" formatColumns="0" formatRows="0" insertRows="0"/>
  <mergeCells count="165">
    <mergeCell ref="AJ38:AJ40"/>
    <mergeCell ref="D8:D11"/>
    <mergeCell ref="D12:D16"/>
    <mergeCell ref="D17:D19"/>
    <mergeCell ref="D20:D22"/>
    <mergeCell ref="D23:D26"/>
    <mergeCell ref="D27:D28"/>
    <mergeCell ref="D29:D32"/>
    <mergeCell ref="D33:D35"/>
    <mergeCell ref="D36:D37"/>
    <mergeCell ref="D38:D40"/>
    <mergeCell ref="AJ8:AJ11"/>
    <mergeCell ref="AJ12:AJ16"/>
    <mergeCell ref="AJ17:AJ19"/>
    <mergeCell ref="AJ20:AJ22"/>
    <mergeCell ref="AJ23:AJ26"/>
    <mergeCell ref="AJ27:AJ28"/>
    <mergeCell ref="AJ29:AJ32"/>
    <mergeCell ref="AJ33:AJ35"/>
    <mergeCell ref="AJ36:AJ37"/>
    <mergeCell ref="AI8:AI11"/>
    <mergeCell ref="AE12:AE16"/>
    <mergeCell ref="AF12:AF16"/>
    <mergeCell ref="AG12:AG16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F9:K9"/>
    <mergeCell ref="L9:Q9"/>
    <mergeCell ref="F10:H10"/>
    <mergeCell ref="I10:K10"/>
    <mergeCell ref="L10:N10"/>
    <mergeCell ref="O10:Q10"/>
    <mergeCell ref="AH12:AH16"/>
    <mergeCell ref="AI12:AI16"/>
    <mergeCell ref="AD10:AE10"/>
    <mergeCell ref="AF10:AG10"/>
    <mergeCell ref="A12:A16"/>
    <mergeCell ref="B12:B16"/>
    <mergeCell ref="C12:C16"/>
    <mergeCell ref="Z12:Z16"/>
    <mergeCell ref="AA12:AA16"/>
    <mergeCell ref="AB12:AB16"/>
    <mergeCell ref="AC12:AC16"/>
    <mergeCell ref="AD12:AD16"/>
    <mergeCell ref="R10:S10"/>
    <mergeCell ref="T10:U10"/>
    <mergeCell ref="V10:W10"/>
    <mergeCell ref="X10:Y10"/>
    <mergeCell ref="Z10:AA10"/>
    <mergeCell ref="AB10:AC10"/>
    <mergeCell ref="AD17:AD19"/>
    <mergeCell ref="AE17:AE19"/>
    <mergeCell ref="AF17:AF19"/>
    <mergeCell ref="AG17:AG19"/>
    <mergeCell ref="AH17:AH19"/>
    <mergeCell ref="AI17:AI19"/>
    <mergeCell ref="A17:A19"/>
    <mergeCell ref="B17:B19"/>
    <mergeCell ref="Z17:Z19"/>
    <mergeCell ref="AA17:AA19"/>
    <mergeCell ref="AB17:AB19"/>
    <mergeCell ref="AC17:AC19"/>
    <mergeCell ref="C17:C19"/>
    <mergeCell ref="AD20:AD22"/>
    <mergeCell ref="AE20:AE22"/>
    <mergeCell ref="AF20:AF22"/>
    <mergeCell ref="AG20:AG22"/>
    <mergeCell ref="AH20:AH22"/>
    <mergeCell ref="AI20:AI22"/>
    <mergeCell ref="A20:A22"/>
    <mergeCell ref="B20:B22"/>
    <mergeCell ref="Z20:Z22"/>
    <mergeCell ref="AA20:AA22"/>
    <mergeCell ref="AB20:AB22"/>
    <mergeCell ref="AC20:AC22"/>
    <mergeCell ref="C20:C22"/>
    <mergeCell ref="AD23:AD26"/>
    <mergeCell ref="AE23:AE26"/>
    <mergeCell ref="AF23:AF26"/>
    <mergeCell ref="AG23:AG26"/>
    <mergeCell ref="AH23:AH26"/>
    <mergeCell ref="AI23:AI26"/>
    <mergeCell ref="A23:A26"/>
    <mergeCell ref="B23:B26"/>
    <mergeCell ref="Z23:Z26"/>
    <mergeCell ref="AA23:AA26"/>
    <mergeCell ref="AB23:AB26"/>
    <mergeCell ref="AC23:AC26"/>
    <mergeCell ref="C23:C26"/>
    <mergeCell ref="AD27:AD28"/>
    <mergeCell ref="AE27:AE28"/>
    <mergeCell ref="AF27:AF28"/>
    <mergeCell ref="AG27:AG28"/>
    <mergeCell ref="AH27:AH28"/>
    <mergeCell ref="AI27:AI28"/>
    <mergeCell ref="A27:A28"/>
    <mergeCell ref="B27:B28"/>
    <mergeCell ref="Z27:Z28"/>
    <mergeCell ref="AA27:AA28"/>
    <mergeCell ref="AB27:AB28"/>
    <mergeCell ref="AC27:AC28"/>
    <mergeCell ref="C27:C28"/>
    <mergeCell ref="AD29:AD32"/>
    <mergeCell ref="AE29:AE32"/>
    <mergeCell ref="AF29:AF32"/>
    <mergeCell ref="AG29:AG32"/>
    <mergeCell ref="AH29:AH32"/>
    <mergeCell ref="AI29:AI32"/>
    <mergeCell ref="A29:A32"/>
    <mergeCell ref="B29:B32"/>
    <mergeCell ref="Z29:Z32"/>
    <mergeCell ref="AA29:AA32"/>
    <mergeCell ref="AB29:AB32"/>
    <mergeCell ref="AC29:AC32"/>
    <mergeCell ref="C29:C32"/>
    <mergeCell ref="C33:C35"/>
    <mergeCell ref="C36:C37"/>
    <mergeCell ref="AD33:AD35"/>
    <mergeCell ref="AE33:AE35"/>
    <mergeCell ref="AF33:AF35"/>
    <mergeCell ref="AG33:AG35"/>
    <mergeCell ref="AH33:AH35"/>
    <mergeCell ref="AI33:AI35"/>
    <mergeCell ref="A33:A35"/>
    <mergeCell ref="B33:B35"/>
    <mergeCell ref="Z33:Z35"/>
    <mergeCell ref="AA33:AA35"/>
    <mergeCell ref="AB33:AB35"/>
    <mergeCell ref="AC33:AC35"/>
    <mergeCell ref="AD36:AD37"/>
    <mergeCell ref="AE36:AE37"/>
    <mergeCell ref="AF36:AF37"/>
    <mergeCell ref="AG36:AG37"/>
    <mergeCell ref="AH36:AH37"/>
    <mergeCell ref="AI36:AI37"/>
    <mergeCell ref="A36:A37"/>
    <mergeCell ref="B36:B37"/>
    <mergeCell ref="Z36:Z37"/>
    <mergeCell ref="AA36:AA37"/>
    <mergeCell ref="AB36:AB37"/>
    <mergeCell ref="AC36:AC37"/>
    <mergeCell ref="AD38:AD40"/>
    <mergeCell ref="AE38:AE40"/>
    <mergeCell ref="AF38:AF40"/>
    <mergeCell ref="AG38:AG40"/>
    <mergeCell ref="AH38:AH40"/>
    <mergeCell ref="AI38:AI40"/>
    <mergeCell ref="A38:A40"/>
    <mergeCell ref="B38:B40"/>
    <mergeCell ref="Z38:Z40"/>
    <mergeCell ref="AA38:AA40"/>
    <mergeCell ref="AB38:AB40"/>
    <mergeCell ref="AC38:AC40"/>
    <mergeCell ref="C38:C4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3"/>
  <sheetViews>
    <sheetView zoomScale="40" zoomScaleNormal="40" workbookViewId="0">
      <selection activeCell="A2" sqref="A2:XFD411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5" width="10.7109375" customWidth="1"/>
    <col min="36" max="36" width="16.285156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860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8.5" x14ac:dyDescent="0.25">
      <c r="A5" s="48"/>
      <c r="B5" s="51"/>
      <c r="C5" s="51"/>
      <c r="D5" s="51"/>
      <c r="E5" s="51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65"/>
    </row>
    <row r="6" spans="1:37" s="50" customFormat="1" ht="28.5" x14ac:dyDescent="0.25">
      <c r="A6" s="48"/>
      <c r="B6" s="51"/>
      <c r="C6" s="51"/>
      <c r="D6" s="51"/>
      <c r="E6" s="51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65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x14ac:dyDescent="0.25">
      <c r="A8" s="114" t="s">
        <v>0</v>
      </c>
      <c r="B8" s="130" t="s">
        <v>11</v>
      </c>
      <c r="C8" s="267" t="s">
        <v>13</v>
      </c>
      <c r="D8" s="153" t="s">
        <v>910</v>
      </c>
      <c r="E8" s="130" t="s">
        <v>12</v>
      </c>
      <c r="F8" s="130" t="s">
        <v>6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30" t="s">
        <v>10</v>
      </c>
      <c r="S8" s="130"/>
      <c r="T8" s="130"/>
      <c r="U8" s="130"/>
      <c r="V8" s="268" t="s">
        <v>7</v>
      </c>
      <c r="W8" s="268"/>
      <c r="X8" s="268"/>
      <c r="Y8" s="268"/>
      <c r="Z8" s="268" t="s">
        <v>8</v>
      </c>
      <c r="AA8" s="268"/>
      <c r="AB8" s="268"/>
      <c r="AC8" s="268"/>
      <c r="AD8" s="164" t="s">
        <v>97</v>
      </c>
      <c r="AE8" s="165"/>
      <c r="AF8" s="165"/>
      <c r="AG8" s="166"/>
      <c r="AH8" s="268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14"/>
      <c r="B9" s="130"/>
      <c r="C9" s="133"/>
      <c r="D9" s="154"/>
      <c r="E9" s="130"/>
      <c r="F9" s="130" t="s">
        <v>1</v>
      </c>
      <c r="G9" s="130"/>
      <c r="H9" s="130"/>
      <c r="I9" s="130"/>
      <c r="J9" s="130"/>
      <c r="K9" s="130"/>
      <c r="L9" s="130" t="s">
        <v>2</v>
      </c>
      <c r="M9" s="130"/>
      <c r="N9" s="130"/>
      <c r="O9" s="130"/>
      <c r="P9" s="130"/>
      <c r="Q9" s="130"/>
      <c r="R9" s="130"/>
      <c r="S9" s="130"/>
      <c r="T9" s="130"/>
      <c r="U9" s="130"/>
      <c r="V9" s="268"/>
      <c r="W9" s="268"/>
      <c r="X9" s="268"/>
      <c r="Y9" s="268"/>
      <c r="Z9" s="268"/>
      <c r="AA9" s="268"/>
      <c r="AB9" s="268"/>
      <c r="AC9" s="268"/>
      <c r="AD9" s="167"/>
      <c r="AE9" s="168"/>
      <c r="AF9" s="168"/>
      <c r="AG9" s="169"/>
      <c r="AH9" s="268"/>
      <c r="AI9" s="178"/>
      <c r="AJ9" s="178"/>
    </row>
    <row r="10" spans="1:37" s="50" customFormat="1" ht="16.5" thickBot="1" x14ac:dyDescent="0.3">
      <c r="A10" s="114"/>
      <c r="B10" s="130"/>
      <c r="C10" s="133"/>
      <c r="D10" s="154"/>
      <c r="E10" s="130"/>
      <c r="F10" s="270">
        <v>1000.4166666666666</v>
      </c>
      <c r="G10" s="270"/>
      <c r="H10" s="270"/>
      <c r="I10" s="270">
        <v>1000.7916666666666</v>
      </c>
      <c r="J10" s="270"/>
      <c r="K10" s="270"/>
      <c r="L10" s="270">
        <v>1000.4166666666666</v>
      </c>
      <c r="M10" s="270"/>
      <c r="N10" s="270"/>
      <c r="O10" s="270">
        <v>1000.7916666666666</v>
      </c>
      <c r="P10" s="270"/>
      <c r="Q10" s="270"/>
      <c r="R10" s="130" t="s">
        <v>1</v>
      </c>
      <c r="S10" s="130"/>
      <c r="T10" s="130" t="s">
        <v>2</v>
      </c>
      <c r="U10" s="130"/>
      <c r="V10" s="268" t="s">
        <v>1</v>
      </c>
      <c r="W10" s="268"/>
      <c r="X10" s="268" t="s">
        <v>2</v>
      </c>
      <c r="Y10" s="268"/>
      <c r="Z10" s="268" t="s">
        <v>1</v>
      </c>
      <c r="AA10" s="268"/>
      <c r="AB10" s="268" t="s">
        <v>2</v>
      </c>
      <c r="AC10" s="268"/>
      <c r="AD10" s="135" t="s">
        <v>1</v>
      </c>
      <c r="AE10" s="136"/>
      <c r="AF10" s="135" t="s">
        <v>2</v>
      </c>
      <c r="AG10" s="136"/>
      <c r="AH10" s="268"/>
      <c r="AI10" s="178"/>
      <c r="AJ10" s="178"/>
    </row>
    <row r="11" spans="1:37" s="50" customFormat="1" ht="16.5" thickBot="1" x14ac:dyDescent="0.3">
      <c r="A11" s="233"/>
      <c r="B11" s="267"/>
      <c r="C11" s="133"/>
      <c r="D11" s="155"/>
      <c r="E11" s="267"/>
      <c r="F11" s="80" t="s">
        <v>3</v>
      </c>
      <c r="G11" s="98" t="s">
        <v>4</v>
      </c>
      <c r="H11" s="81" t="s">
        <v>5</v>
      </c>
      <c r="I11" s="80" t="s">
        <v>3</v>
      </c>
      <c r="J11" s="98" t="s">
        <v>4</v>
      </c>
      <c r="K11" s="81" t="s">
        <v>5</v>
      </c>
      <c r="L11" s="80" t="s">
        <v>3</v>
      </c>
      <c r="M11" s="98" t="s">
        <v>4</v>
      </c>
      <c r="N11" s="81" t="s">
        <v>5</v>
      </c>
      <c r="O11" s="80" t="s">
        <v>3</v>
      </c>
      <c r="P11" s="98" t="s">
        <v>4</v>
      </c>
      <c r="Q11" s="81" t="s">
        <v>5</v>
      </c>
      <c r="R11" s="82">
        <v>1000.4166666666666</v>
      </c>
      <c r="S11" s="82">
        <v>1000.7916666666666</v>
      </c>
      <c r="T11" s="82">
        <v>1000.4166666666666</v>
      </c>
      <c r="U11" s="82">
        <v>1000.7916666666666</v>
      </c>
      <c r="V11" s="83">
        <v>1000.4166666666666</v>
      </c>
      <c r="W11" s="83">
        <v>1000.7916666666666</v>
      </c>
      <c r="X11" s="83">
        <v>1000.4166666666666</v>
      </c>
      <c r="Y11" s="83">
        <v>1000.7916666666666</v>
      </c>
      <c r="Z11" s="83">
        <v>1000.4166666666666</v>
      </c>
      <c r="AA11" s="83">
        <v>1000.7916666666666</v>
      </c>
      <c r="AB11" s="83">
        <v>1000.4166666666666</v>
      </c>
      <c r="AC11" s="83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269"/>
      <c r="AI11" s="179"/>
      <c r="AJ11" s="179"/>
    </row>
    <row r="12" spans="1:37" s="50" customFormat="1" ht="18.75" x14ac:dyDescent="0.25">
      <c r="A12" s="153">
        <v>1</v>
      </c>
      <c r="B12" s="153" t="s">
        <v>100</v>
      </c>
      <c r="C12" s="285" t="s">
        <v>22</v>
      </c>
      <c r="D12" s="300">
        <f>250*0.9</f>
        <v>225</v>
      </c>
      <c r="E12" s="410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411"/>
      <c r="S12" s="411"/>
      <c r="T12" s="411"/>
      <c r="U12" s="412"/>
      <c r="V12" s="43">
        <f t="shared" ref="V12:V75" si="0">IF(AND(F12=0,G12=0,H12=0),0,IF(AND(F12=0,G12=0),H12,IF(AND(F12=0,H12=0),G12,IF(AND(G12=0,H12=0),F12,IF(F12=0,(G12+H12)/2,IF(G12=0,(F12+H12)/2,IF(H12=0,(F12+G12)/2,(F12+G12+H12)/3)))))))</f>
        <v>0</v>
      </c>
      <c r="W12" s="44">
        <f t="shared" ref="W12:W75" si="1">IF(AND(I12=0,J12=0,K12=0),0,IF(AND(I12=0,J12=0),K12,IF(AND(I12=0,K12=0),J12,IF(AND(J12=0,K12=0),I12,IF(I12=0,(J12+K12)/2,IF(J12=0,(I12+K12)/2,IF(K12=0,(I12+J12)/2,(I12+J12+K12)/3)))))))</f>
        <v>0</v>
      </c>
      <c r="X12" s="44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78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273">
        <f>SUM(V12:V31)</f>
        <v>65.699999999999989</v>
      </c>
      <c r="AA12" s="276">
        <f>SUM(W12:W31)</f>
        <v>54.5</v>
      </c>
      <c r="AB12" s="276">
        <f>SUM(X12:X31)</f>
        <v>76.366666666666674</v>
      </c>
      <c r="AC12" s="276">
        <f>SUM(Y12:Y31)</f>
        <v>74.699999999999989</v>
      </c>
      <c r="AD12" s="276">
        <f>Z12*0.38*0.9*SQRT(3)</f>
        <v>38.918142415588122</v>
      </c>
      <c r="AE12" s="276">
        <f t="shared" ref="AE12:AG12" si="4">AA12*0.38*0.9*SQRT(3)</f>
        <v>32.283695002276311</v>
      </c>
      <c r="AF12" s="276">
        <f t="shared" si="4"/>
        <v>45.236663761599402</v>
      </c>
      <c r="AG12" s="276">
        <f t="shared" si="4"/>
        <v>44.249394801285128</v>
      </c>
      <c r="AH12" s="279">
        <f>MAX(Z12:AC31)</f>
        <v>76.366666666666674</v>
      </c>
      <c r="AI12" s="297">
        <f>AH12*0.38*0.9*SQRT(3)</f>
        <v>45.236663761599402</v>
      </c>
      <c r="AJ12" s="279">
        <f>D12-AI12</f>
        <v>179.7633362384006</v>
      </c>
    </row>
    <row r="13" spans="1:37" s="50" customFormat="1" ht="18.75" x14ac:dyDescent="0.25">
      <c r="A13" s="154"/>
      <c r="B13" s="271"/>
      <c r="C13" s="271"/>
      <c r="D13" s="301"/>
      <c r="E13" s="413" t="s">
        <v>861</v>
      </c>
      <c r="F13" s="383">
        <v>24.8</v>
      </c>
      <c r="G13" s="383">
        <v>35.1</v>
      </c>
      <c r="H13" s="383">
        <v>25.1</v>
      </c>
      <c r="I13" s="383">
        <v>22.7</v>
      </c>
      <c r="J13" s="383">
        <v>31</v>
      </c>
      <c r="K13" s="383">
        <v>27.8</v>
      </c>
      <c r="L13" s="383">
        <v>32.1</v>
      </c>
      <c r="M13" s="383">
        <v>39</v>
      </c>
      <c r="N13" s="383">
        <v>31.8</v>
      </c>
      <c r="O13" s="383">
        <v>29</v>
      </c>
      <c r="P13" s="383">
        <v>35</v>
      </c>
      <c r="Q13" s="383">
        <v>28.8</v>
      </c>
      <c r="R13" s="414">
        <v>235</v>
      </c>
      <c r="S13" s="414">
        <v>236</v>
      </c>
      <c r="T13" s="414">
        <v>234</v>
      </c>
      <c r="U13" s="415">
        <v>235</v>
      </c>
      <c r="V13" s="45">
        <f t="shared" si="0"/>
        <v>28.333333333333332</v>
      </c>
      <c r="W13" s="11">
        <f t="shared" si="1"/>
        <v>27.166666666666668</v>
      </c>
      <c r="X13" s="11">
        <f t="shared" si="2"/>
        <v>34.299999999999997</v>
      </c>
      <c r="Y13" s="71">
        <f t="shared" si="3"/>
        <v>30.933333333333334</v>
      </c>
      <c r="Z13" s="274"/>
      <c r="AA13" s="277"/>
      <c r="AB13" s="277"/>
      <c r="AC13" s="277"/>
      <c r="AD13" s="277"/>
      <c r="AE13" s="277"/>
      <c r="AF13" s="277"/>
      <c r="AG13" s="277"/>
      <c r="AH13" s="280"/>
      <c r="AI13" s="298"/>
      <c r="AJ13" s="280"/>
    </row>
    <row r="14" spans="1:37" s="50" customFormat="1" ht="18.75" x14ac:dyDescent="0.25">
      <c r="A14" s="154"/>
      <c r="B14" s="271"/>
      <c r="C14" s="271"/>
      <c r="D14" s="301"/>
      <c r="E14" s="416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8"/>
      <c r="S14" s="418"/>
      <c r="T14" s="418"/>
      <c r="U14" s="419"/>
      <c r="V14" s="46">
        <f t="shared" si="0"/>
        <v>0</v>
      </c>
      <c r="W14" s="11">
        <f t="shared" si="1"/>
        <v>0</v>
      </c>
      <c r="X14" s="11">
        <f t="shared" si="2"/>
        <v>0</v>
      </c>
      <c r="Y14" s="71">
        <f t="shared" si="3"/>
        <v>0</v>
      </c>
      <c r="Z14" s="274"/>
      <c r="AA14" s="277"/>
      <c r="AB14" s="277"/>
      <c r="AC14" s="277"/>
      <c r="AD14" s="277"/>
      <c r="AE14" s="277"/>
      <c r="AF14" s="277"/>
      <c r="AG14" s="277"/>
      <c r="AH14" s="280"/>
      <c r="AI14" s="298"/>
      <c r="AJ14" s="280"/>
    </row>
    <row r="15" spans="1:37" s="50" customFormat="1" ht="18.75" x14ac:dyDescent="0.25">
      <c r="A15" s="154"/>
      <c r="B15" s="271"/>
      <c r="C15" s="271"/>
      <c r="D15" s="301"/>
      <c r="E15" s="413" t="s">
        <v>862</v>
      </c>
      <c r="F15" s="383">
        <v>29.1</v>
      </c>
      <c r="G15" s="383">
        <v>34.299999999999997</v>
      </c>
      <c r="H15" s="383">
        <v>31.8</v>
      </c>
      <c r="I15" s="420">
        <v>17.8</v>
      </c>
      <c r="J15" s="420">
        <v>19.5</v>
      </c>
      <c r="K15" s="420">
        <v>19</v>
      </c>
      <c r="L15" s="420">
        <v>31</v>
      </c>
      <c r="M15" s="420">
        <v>39</v>
      </c>
      <c r="N15" s="420">
        <v>34</v>
      </c>
      <c r="O15" s="420">
        <v>32</v>
      </c>
      <c r="P15" s="420">
        <v>41</v>
      </c>
      <c r="Q15" s="420">
        <v>37</v>
      </c>
      <c r="R15" s="414">
        <v>235</v>
      </c>
      <c r="S15" s="414">
        <v>236</v>
      </c>
      <c r="T15" s="414">
        <v>235</v>
      </c>
      <c r="U15" s="415">
        <v>235</v>
      </c>
      <c r="V15" s="46">
        <f t="shared" si="0"/>
        <v>31.733333333333334</v>
      </c>
      <c r="W15" s="11">
        <f t="shared" si="1"/>
        <v>18.766666666666666</v>
      </c>
      <c r="X15" s="11">
        <f t="shared" si="2"/>
        <v>34.666666666666664</v>
      </c>
      <c r="Y15" s="71">
        <f t="shared" si="3"/>
        <v>36.666666666666664</v>
      </c>
      <c r="Z15" s="274"/>
      <c r="AA15" s="277"/>
      <c r="AB15" s="277"/>
      <c r="AC15" s="277"/>
      <c r="AD15" s="277"/>
      <c r="AE15" s="277"/>
      <c r="AF15" s="277"/>
      <c r="AG15" s="277"/>
      <c r="AH15" s="280"/>
      <c r="AI15" s="298"/>
      <c r="AJ15" s="280"/>
    </row>
    <row r="16" spans="1:37" s="50" customFormat="1" ht="18.75" x14ac:dyDescent="0.25">
      <c r="A16" s="154"/>
      <c r="B16" s="271"/>
      <c r="C16" s="271"/>
      <c r="D16" s="301"/>
      <c r="E16" s="416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8"/>
      <c r="S16" s="418"/>
      <c r="T16" s="418"/>
      <c r="U16" s="419"/>
      <c r="V16" s="46">
        <f t="shared" si="0"/>
        <v>0</v>
      </c>
      <c r="W16" s="11">
        <f t="shared" si="1"/>
        <v>0</v>
      </c>
      <c r="X16" s="11">
        <f t="shared" si="2"/>
        <v>0</v>
      </c>
      <c r="Y16" s="71">
        <f t="shared" si="3"/>
        <v>0</v>
      </c>
      <c r="Z16" s="274"/>
      <c r="AA16" s="277"/>
      <c r="AB16" s="277"/>
      <c r="AC16" s="277"/>
      <c r="AD16" s="277"/>
      <c r="AE16" s="277"/>
      <c r="AF16" s="277"/>
      <c r="AG16" s="277"/>
      <c r="AH16" s="280"/>
      <c r="AI16" s="298"/>
      <c r="AJ16" s="280"/>
    </row>
    <row r="17" spans="1:36" s="50" customFormat="1" ht="18.75" x14ac:dyDescent="0.25">
      <c r="A17" s="154"/>
      <c r="B17" s="271"/>
      <c r="C17" s="271"/>
      <c r="D17" s="301"/>
      <c r="E17" s="413" t="s">
        <v>863</v>
      </c>
      <c r="F17" s="383">
        <v>6.1</v>
      </c>
      <c r="G17" s="383">
        <v>1</v>
      </c>
      <c r="H17" s="383">
        <v>9.8000000000000007</v>
      </c>
      <c r="I17" s="420">
        <v>6.7</v>
      </c>
      <c r="J17" s="420">
        <v>3.9</v>
      </c>
      <c r="K17" s="420">
        <v>15.1</v>
      </c>
      <c r="L17" s="420">
        <v>7.4</v>
      </c>
      <c r="M17" s="420">
        <v>2.8</v>
      </c>
      <c r="N17" s="420">
        <v>12</v>
      </c>
      <c r="O17" s="420">
        <v>7.1</v>
      </c>
      <c r="P17" s="420">
        <v>2.5</v>
      </c>
      <c r="Q17" s="420">
        <v>11.7</v>
      </c>
      <c r="R17" s="414">
        <v>235</v>
      </c>
      <c r="S17" s="414">
        <v>236</v>
      </c>
      <c r="T17" s="414">
        <v>235</v>
      </c>
      <c r="U17" s="415">
        <v>235</v>
      </c>
      <c r="V17" s="46">
        <f t="shared" si="0"/>
        <v>5.6333333333333329</v>
      </c>
      <c r="W17" s="11">
        <f t="shared" si="1"/>
        <v>8.5666666666666664</v>
      </c>
      <c r="X17" s="11">
        <f t="shared" si="2"/>
        <v>7.3999999999999995</v>
      </c>
      <c r="Y17" s="71">
        <f t="shared" si="3"/>
        <v>7.0999999999999988</v>
      </c>
      <c r="Z17" s="274"/>
      <c r="AA17" s="277"/>
      <c r="AB17" s="277"/>
      <c r="AC17" s="277"/>
      <c r="AD17" s="277"/>
      <c r="AE17" s="277"/>
      <c r="AF17" s="277"/>
      <c r="AG17" s="277"/>
      <c r="AH17" s="280"/>
      <c r="AI17" s="298"/>
      <c r="AJ17" s="280"/>
    </row>
    <row r="18" spans="1:36" s="50" customFormat="1" ht="18.75" x14ac:dyDescent="0.25">
      <c r="A18" s="154"/>
      <c r="B18" s="271"/>
      <c r="C18" s="271"/>
      <c r="D18" s="301"/>
      <c r="E18" s="416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8"/>
      <c r="S18" s="418"/>
      <c r="T18" s="418"/>
      <c r="U18" s="419"/>
      <c r="V18" s="46">
        <f t="shared" si="0"/>
        <v>0</v>
      </c>
      <c r="W18" s="11">
        <f t="shared" si="1"/>
        <v>0</v>
      </c>
      <c r="X18" s="11">
        <f t="shared" si="2"/>
        <v>0</v>
      </c>
      <c r="Y18" s="71">
        <f t="shared" si="3"/>
        <v>0</v>
      </c>
      <c r="Z18" s="274"/>
      <c r="AA18" s="277"/>
      <c r="AB18" s="277"/>
      <c r="AC18" s="277"/>
      <c r="AD18" s="277"/>
      <c r="AE18" s="277"/>
      <c r="AF18" s="277"/>
      <c r="AG18" s="277"/>
      <c r="AH18" s="280"/>
      <c r="AI18" s="298"/>
      <c r="AJ18" s="280"/>
    </row>
    <row r="19" spans="1:36" s="50" customFormat="1" ht="18.75" x14ac:dyDescent="0.25">
      <c r="A19" s="154"/>
      <c r="B19" s="271"/>
      <c r="C19" s="271"/>
      <c r="D19" s="301"/>
      <c r="E19" s="421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14"/>
      <c r="S19" s="414"/>
      <c r="T19" s="414"/>
      <c r="U19" s="415"/>
      <c r="V19" s="46">
        <f t="shared" si="0"/>
        <v>0</v>
      </c>
      <c r="W19" s="11">
        <f t="shared" si="1"/>
        <v>0</v>
      </c>
      <c r="X19" s="11">
        <f t="shared" si="2"/>
        <v>0</v>
      </c>
      <c r="Y19" s="71">
        <f t="shared" si="3"/>
        <v>0</v>
      </c>
      <c r="Z19" s="274"/>
      <c r="AA19" s="277"/>
      <c r="AB19" s="277"/>
      <c r="AC19" s="277"/>
      <c r="AD19" s="277"/>
      <c r="AE19" s="277"/>
      <c r="AF19" s="277"/>
      <c r="AG19" s="277"/>
      <c r="AH19" s="280"/>
      <c r="AI19" s="298"/>
      <c r="AJ19" s="280"/>
    </row>
    <row r="20" spans="1:36" s="50" customFormat="1" ht="18.75" x14ac:dyDescent="0.25">
      <c r="A20" s="154"/>
      <c r="B20" s="271"/>
      <c r="C20" s="271"/>
      <c r="D20" s="301"/>
      <c r="E20" s="416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8"/>
      <c r="S20" s="418"/>
      <c r="T20" s="418"/>
      <c r="U20" s="419"/>
      <c r="V20" s="46">
        <f t="shared" si="0"/>
        <v>0</v>
      </c>
      <c r="W20" s="11">
        <f t="shared" si="1"/>
        <v>0</v>
      </c>
      <c r="X20" s="11">
        <f t="shared" si="2"/>
        <v>0</v>
      </c>
      <c r="Y20" s="71">
        <f t="shared" si="3"/>
        <v>0</v>
      </c>
      <c r="Z20" s="274"/>
      <c r="AA20" s="277"/>
      <c r="AB20" s="277"/>
      <c r="AC20" s="277"/>
      <c r="AD20" s="277"/>
      <c r="AE20" s="277"/>
      <c r="AF20" s="277"/>
      <c r="AG20" s="277"/>
      <c r="AH20" s="280"/>
      <c r="AI20" s="298"/>
      <c r="AJ20" s="280"/>
    </row>
    <row r="21" spans="1:36" s="50" customFormat="1" ht="18.75" x14ac:dyDescent="0.25">
      <c r="A21" s="154"/>
      <c r="B21" s="271"/>
      <c r="C21" s="271"/>
      <c r="D21" s="301"/>
      <c r="E21" s="421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14"/>
      <c r="S21" s="414"/>
      <c r="T21" s="414"/>
      <c r="U21" s="415"/>
      <c r="V21" s="46">
        <f t="shared" si="0"/>
        <v>0</v>
      </c>
      <c r="W21" s="11">
        <f t="shared" si="1"/>
        <v>0</v>
      </c>
      <c r="X21" s="11">
        <f t="shared" si="2"/>
        <v>0</v>
      </c>
      <c r="Y21" s="71">
        <f t="shared" si="3"/>
        <v>0</v>
      </c>
      <c r="Z21" s="274"/>
      <c r="AA21" s="277"/>
      <c r="AB21" s="277"/>
      <c r="AC21" s="277"/>
      <c r="AD21" s="277"/>
      <c r="AE21" s="277"/>
      <c r="AF21" s="277"/>
      <c r="AG21" s="277"/>
      <c r="AH21" s="280"/>
      <c r="AI21" s="298"/>
      <c r="AJ21" s="280"/>
    </row>
    <row r="22" spans="1:36" s="50" customFormat="1" ht="18.75" x14ac:dyDescent="0.25">
      <c r="A22" s="154"/>
      <c r="B22" s="271"/>
      <c r="C22" s="271"/>
      <c r="D22" s="301"/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8"/>
      <c r="S22" s="418"/>
      <c r="T22" s="418"/>
      <c r="U22" s="419"/>
      <c r="V22" s="46">
        <f t="shared" si="0"/>
        <v>0</v>
      </c>
      <c r="W22" s="11">
        <f t="shared" si="1"/>
        <v>0</v>
      </c>
      <c r="X22" s="11">
        <f t="shared" si="2"/>
        <v>0</v>
      </c>
      <c r="Y22" s="71">
        <f t="shared" si="3"/>
        <v>0</v>
      </c>
      <c r="Z22" s="274"/>
      <c r="AA22" s="277"/>
      <c r="AB22" s="277"/>
      <c r="AC22" s="277"/>
      <c r="AD22" s="277"/>
      <c r="AE22" s="277"/>
      <c r="AF22" s="277"/>
      <c r="AG22" s="277"/>
      <c r="AH22" s="280"/>
      <c r="AI22" s="298"/>
      <c r="AJ22" s="280"/>
    </row>
    <row r="23" spans="1:36" s="50" customFormat="1" ht="18.75" x14ac:dyDescent="0.25">
      <c r="A23" s="154"/>
      <c r="B23" s="271"/>
      <c r="C23" s="271"/>
      <c r="D23" s="301"/>
      <c r="E23" s="421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14"/>
      <c r="S23" s="414"/>
      <c r="T23" s="414"/>
      <c r="U23" s="415"/>
      <c r="V23" s="46">
        <f t="shared" si="0"/>
        <v>0</v>
      </c>
      <c r="W23" s="11">
        <f t="shared" si="1"/>
        <v>0</v>
      </c>
      <c r="X23" s="11">
        <f t="shared" si="2"/>
        <v>0</v>
      </c>
      <c r="Y23" s="71">
        <f t="shared" si="3"/>
        <v>0</v>
      </c>
      <c r="Z23" s="274"/>
      <c r="AA23" s="277"/>
      <c r="AB23" s="277"/>
      <c r="AC23" s="277"/>
      <c r="AD23" s="277"/>
      <c r="AE23" s="277"/>
      <c r="AF23" s="277"/>
      <c r="AG23" s="277"/>
      <c r="AH23" s="280"/>
      <c r="AI23" s="298"/>
      <c r="AJ23" s="280"/>
    </row>
    <row r="24" spans="1:36" s="50" customFormat="1" ht="18.75" x14ac:dyDescent="0.25">
      <c r="A24" s="154"/>
      <c r="B24" s="271"/>
      <c r="C24" s="271"/>
      <c r="D24" s="301"/>
      <c r="E24" s="416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8"/>
      <c r="S24" s="418"/>
      <c r="T24" s="418"/>
      <c r="U24" s="419"/>
      <c r="V24" s="46">
        <f t="shared" si="0"/>
        <v>0</v>
      </c>
      <c r="W24" s="11">
        <f t="shared" si="1"/>
        <v>0</v>
      </c>
      <c r="X24" s="11">
        <f t="shared" si="2"/>
        <v>0</v>
      </c>
      <c r="Y24" s="71">
        <f t="shared" si="3"/>
        <v>0</v>
      </c>
      <c r="Z24" s="274"/>
      <c r="AA24" s="277"/>
      <c r="AB24" s="277"/>
      <c r="AC24" s="277"/>
      <c r="AD24" s="277"/>
      <c r="AE24" s="277"/>
      <c r="AF24" s="277"/>
      <c r="AG24" s="277"/>
      <c r="AH24" s="280"/>
      <c r="AI24" s="298"/>
      <c r="AJ24" s="280"/>
    </row>
    <row r="25" spans="1:36" s="50" customFormat="1" ht="18.75" x14ac:dyDescent="0.25">
      <c r="A25" s="154"/>
      <c r="B25" s="271"/>
      <c r="C25" s="271"/>
      <c r="D25" s="301"/>
      <c r="E25" s="421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14"/>
      <c r="S25" s="414"/>
      <c r="T25" s="414"/>
      <c r="U25" s="415"/>
      <c r="V25" s="46">
        <f t="shared" si="0"/>
        <v>0</v>
      </c>
      <c r="W25" s="11">
        <f t="shared" si="1"/>
        <v>0</v>
      </c>
      <c r="X25" s="11">
        <f t="shared" si="2"/>
        <v>0</v>
      </c>
      <c r="Y25" s="71">
        <f t="shared" si="3"/>
        <v>0</v>
      </c>
      <c r="Z25" s="274"/>
      <c r="AA25" s="277"/>
      <c r="AB25" s="277"/>
      <c r="AC25" s="277"/>
      <c r="AD25" s="277"/>
      <c r="AE25" s="277"/>
      <c r="AF25" s="277"/>
      <c r="AG25" s="277"/>
      <c r="AH25" s="280"/>
      <c r="AI25" s="298"/>
      <c r="AJ25" s="280"/>
    </row>
    <row r="26" spans="1:36" s="50" customFormat="1" ht="18.75" x14ac:dyDescent="0.25">
      <c r="A26" s="154"/>
      <c r="B26" s="271"/>
      <c r="C26" s="271"/>
      <c r="D26" s="301"/>
      <c r="E26" s="416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8"/>
      <c r="S26" s="418"/>
      <c r="T26" s="418"/>
      <c r="U26" s="419"/>
      <c r="V26" s="46">
        <f t="shared" si="0"/>
        <v>0</v>
      </c>
      <c r="W26" s="11">
        <f t="shared" si="1"/>
        <v>0</v>
      </c>
      <c r="X26" s="11">
        <f t="shared" si="2"/>
        <v>0</v>
      </c>
      <c r="Y26" s="71">
        <f t="shared" si="3"/>
        <v>0</v>
      </c>
      <c r="Z26" s="274"/>
      <c r="AA26" s="277"/>
      <c r="AB26" s="277"/>
      <c r="AC26" s="277"/>
      <c r="AD26" s="277"/>
      <c r="AE26" s="277"/>
      <c r="AF26" s="277"/>
      <c r="AG26" s="277"/>
      <c r="AH26" s="280"/>
      <c r="AI26" s="298"/>
      <c r="AJ26" s="280"/>
    </row>
    <row r="27" spans="1:36" s="50" customFormat="1" ht="18.75" x14ac:dyDescent="0.25">
      <c r="A27" s="154"/>
      <c r="B27" s="271"/>
      <c r="C27" s="271"/>
      <c r="D27" s="301"/>
      <c r="E27" s="421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14"/>
      <c r="S27" s="414"/>
      <c r="T27" s="414"/>
      <c r="U27" s="415"/>
      <c r="V27" s="46">
        <f t="shared" si="0"/>
        <v>0</v>
      </c>
      <c r="W27" s="11">
        <f t="shared" si="1"/>
        <v>0</v>
      </c>
      <c r="X27" s="11">
        <f t="shared" si="2"/>
        <v>0</v>
      </c>
      <c r="Y27" s="71">
        <f t="shared" si="3"/>
        <v>0</v>
      </c>
      <c r="Z27" s="274"/>
      <c r="AA27" s="277"/>
      <c r="AB27" s="277"/>
      <c r="AC27" s="277"/>
      <c r="AD27" s="277"/>
      <c r="AE27" s="277"/>
      <c r="AF27" s="277"/>
      <c r="AG27" s="277"/>
      <c r="AH27" s="280"/>
      <c r="AI27" s="298"/>
      <c r="AJ27" s="280"/>
    </row>
    <row r="28" spans="1:36" s="50" customFormat="1" ht="18.75" x14ac:dyDescent="0.25">
      <c r="A28" s="154"/>
      <c r="B28" s="271"/>
      <c r="C28" s="271"/>
      <c r="D28" s="301"/>
      <c r="E28" s="416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8"/>
      <c r="S28" s="418"/>
      <c r="T28" s="418"/>
      <c r="U28" s="419"/>
      <c r="V28" s="46">
        <f t="shared" si="0"/>
        <v>0</v>
      </c>
      <c r="W28" s="11">
        <f t="shared" si="1"/>
        <v>0</v>
      </c>
      <c r="X28" s="11">
        <f t="shared" si="2"/>
        <v>0</v>
      </c>
      <c r="Y28" s="71">
        <f t="shared" si="3"/>
        <v>0</v>
      </c>
      <c r="Z28" s="274"/>
      <c r="AA28" s="277"/>
      <c r="AB28" s="277"/>
      <c r="AC28" s="277"/>
      <c r="AD28" s="277"/>
      <c r="AE28" s="277"/>
      <c r="AF28" s="277"/>
      <c r="AG28" s="277"/>
      <c r="AH28" s="280"/>
      <c r="AI28" s="298"/>
      <c r="AJ28" s="280"/>
    </row>
    <row r="29" spans="1:36" s="50" customFormat="1" ht="18.75" x14ac:dyDescent="0.25">
      <c r="A29" s="154"/>
      <c r="B29" s="271"/>
      <c r="C29" s="271"/>
      <c r="D29" s="301"/>
      <c r="E29" s="421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14"/>
      <c r="S29" s="414"/>
      <c r="T29" s="414"/>
      <c r="U29" s="415"/>
      <c r="V29" s="46">
        <f t="shared" si="0"/>
        <v>0</v>
      </c>
      <c r="W29" s="11">
        <f t="shared" si="1"/>
        <v>0</v>
      </c>
      <c r="X29" s="11">
        <f t="shared" si="2"/>
        <v>0</v>
      </c>
      <c r="Y29" s="71">
        <f t="shared" si="3"/>
        <v>0</v>
      </c>
      <c r="Z29" s="274"/>
      <c r="AA29" s="277"/>
      <c r="AB29" s="277"/>
      <c r="AC29" s="277"/>
      <c r="AD29" s="277"/>
      <c r="AE29" s="277"/>
      <c r="AF29" s="277"/>
      <c r="AG29" s="277"/>
      <c r="AH29" s="280"/>
      <c r="AI29" s="298"/>
      <c r="AJ29" s="280"/>
    </row>
    <row r="30" spans="1:36" s="50" customFormat="1" ht="18.75" x14ac:dyDescent="0.25">
      <c r="A30" s="154"/>
      <c r="B30" s="271"/>
      <c r="C30" s="271"/>
      <c r="D30" s="301"/>
      <c r="E30" s="416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8"/>
      <c r="S30" s="418"/>
      <c r="T30" s="418"/>
      <c r="U30" s="419"/>
      <c r="V30" s="46">
        <f t="shared" si="0"/>
        <v>0</v>
      </c>
      <c r="W30" s="11">
        <f t="shared" si="1"/>
        <v>0</v>
      </c>
      <c r="X30" s="11">
        <f t="shared" si="2"/>
        <v>0</v>
      </c>
      <c r="Y30" s="71">
        <f t="shared" si="3"/>
        <v>0</v>
      </c>
      <c r="Z30" s="274"/>
      <c r="AA30" s="277"/>
      <c r="AB30" s="277"/>
      <c r="AC30" s="277"/>
      <c r="AD30" s="277"/>
      <c r="AE30" s="277"/>
      <c r="AF30" s="277"/>
      <c r="AG30" s="277"/>
      <c r="AH30" s="280"/>
      <c r="AI30" s="298"/>
      <c r="AJ30" s="280"/>
    </row>
    <row r="31" spans="1:36" s="50" customFormat="1" ht="19.5" thickBot="1" x14ac:dyDescent="0.3">
      <c r="A31" s="155"/>
      <c r="B31" s="272"/>
      <c r="C31" s="272"/>
      <c r="D31" s="302"/>
      <c r="E31" s="422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4"/>
      <c r="S31" s="424"/>
      <c r="T31" s="424"/>
      <c r="U31" s="425"/>
      <c r="V31" s="47">
        <f t="shared" si="0"/>
        <v>0</v>
      </c>
      <c r="W31" s="12">
        <f t="shared" si="1"/>
        <v>0</v>
      </c>
      <c r="X31" s="12">
        <f t="shared" si="2"/>
        <v>0</v>
      </c>
      <c r="Y31" s="72">
        <f t="shared" si="3"/>
        <v>0</v>
      </c>
      <c r="Z31" s="275"/>
      <c r="AA31" s="278"/>
      <c r="AB31" s="278"/>
      <c r="AC31" s="278"/>
      <c r="AD31" s="278"/>
      <c r="AE31" s="278"/>
      <c r="AF31" s="278"/>
      <c r="AG31" s="278"/>
      <c r="AH31" s="281"/>
      <c r="AI31" s="299"/>
      <c r="AJ31" s="281"/>
    </row>
    <row r="32" spans="1:36" s="50" customFormat="1" ht="18.75" x14ac:dyDescent="0.25">
      <c r="A32" s="282">
        <v>2</v>
      </c>
      <c r="B32" s="153" t="s">
        <v>17</v>
      </c>
      <c r="C32" s="303" t="s">
        <v>868</v>
      </c>
      <c r="D32" s="205">
        <f>250*0.9</f>
        <v>225</v>
      </c>
      <c r="E32" s="426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411"/>
      <c r="S32" s="411"/>
      <c r="T32" s="411"/>
      <c r="U32" s="412"/>
      <c r="V32" s="43">
        <f t="shared" si="0"/>
        <v>0</v>
      </c>
      <c r="W32" s="13">
        <f t="shared" si="1"/>
        <v>0</v>
      </c>
      <c r="X32" s="13">
        <f t="shared" si="2"/>
        <v>0</v>
      </c>
      <c r="Y32" s="70">
        <f t="shared" si="3"/>
        <v>0</v>
      </c>
      <c r="Z32" s="273">
        <f>SUM(V32:V51)</f>
        <v>61.93333333333333</v>
      </c>
      <c r="AA32" s="276">
        <f t="shared" ref="AA32:AC32" si="5">SUM(W32:W51)</f>
        <v>43.566666666666663</v>
      </c>
      <c r="AB32" s="276">
        <f t="shared" si="5"/>
        <v>76.566666666666663</v>
      </c>
      <c r="AC32" s="276">
        <f t="shared" si="5"/>
        <v>65.966666666666669</v>
      </c>
      <c r="AD32" s="276">
        <f>Z32*0.38*0.9*SQRT(3)</f>
        <v>36.686914565277903</v>
      </c>
      <c r="AE32" s="276">
        <f t="shared" ref="AE32:AG92" si="6">AA32*0.38*0.9*SQRT(3)</f>
        <v>25.807210622614758</v>
      </c>
      <c r="AF32" s="276">
        <f t="shared" si="6"/>
        <v>45.355136036837102</v>
      </c>
      <c r="AG32" s="276">
        <f t="shared" si="6"/>
        <v>39.076105449238412</v>
      </c>
      <c r="AH32" s="279">
        <f>MAX(Z32:AC51)</f>
        <v>76.566666666666663</v>
      </c>
      <c r="AI32" s="297">
        <f t="shared" ref="AI32" si="7">AH32*0.38*0.9*SQRT(3)</f>
        <v>45.355136036837102</v>
      </c>
      <c r="AJ32" s="279">
        <f t="shared" ref="AJ32" si="8">D32-AI32</f>
        <v>179.64486396316289</v>
      </c>
    </row>
    <row r="33" spans="1:36" s="50" customFormat="1" ht="18.75" x14ac:dyDescent="0.25">
      <c r="A33" s="283"/>
      <c r="B33" s="271"/>
      <c r="C33" s="304"/>
      <c r="D33" s="206"/>
      <c r="E33" s="383" t="s">
        <v>864</v>
      </c>
      <c r="F33" s="383">
        <v>34.9</v>
      </c>
      <c r="G33" s="383">
        <v>35</v>
      </c>
      <c r="H33" s="383">
        <v>42.5</v>
      </c>
      <c r="I33" s="383">
        <v>12.4</v>
      </c>
      <c r="J33" s="383">
        <v>17.3</v>
      </c>
      <c r="K33" s="383">
        <v>22</v>
      </c>
      <c r="L33" s="383">
        <v>42</v>
      </c>
      <c r="M33" s="383">
        <v>43</v>
      </c>
      <c r="N33" s="383">
        <v>51.6</v>
      </c>
      <c r="O33" s="383">
        <v>37</v>
      </c>
      <c r="P33" s="383">
        <v>37.5</v>
      </c>
      <c r="Q33" s="383">
        <v>44</v>
      </c>
      <c r="R33" s="414">
        <v>239</v>
      </c>
      <c r="S33" s="414">
        <v>240</v>
      </c>
      <c r="T33" s="414">
        <v>237</v>
      </c>
      <c r="U33" s="415">
        <v>237</v>
      </c>
      <c r="V33" s="46">
        <f t="shared" si="0"/>
        <v>37.466666666666669</v>
      </c>
      <c r="W33" s="11">
        <f t="shared" si="1"/>
        <v>17.233333333333334</v>
      </c>
      <c r="X33" s="11">
        <f t="shared" si="2"/>
        <v>45.533333333333331</v>
      </c>
      <c r="Y33" s="71">
        <f t="shared" si="3"/>
        <v>39.5</v>
      </c>
      <c r="Z33" s="274"/>
      <c r="AA33" s="277"/>
      <c r="AB33" s="277"/>
      <c r="AC33" s="277"/>
      <c r="AD33" s="277"/>
      <c r="AE33" s="277"/>
      <c r="AF33" s="277"/>
      <c r="AG33" s="277"/>
      <c r="AH33" s="280"/>
      <c r="AI33" s="298"/>
      <c r="AJ33" s="280"/>
    </row>
    <row r="34" spans="1:36" s="50" customFormat="1" ht="18.75" x14ac:dyDescent="0.25">
      <c r="A34" s="283"/>
      <c r="B34" s="271"/>
      <c r="C34" s="304"/>
      <c r="D34" s="20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8"/>
      <c r="S34" s="418"/>
      <c r="T34" s="418"/>
      <c r="U34" s="419"/>
      <c r="V34" s="46">
        <f t="shared" si="0"/>
        <v>0</v>
      </c>
      <c r="W34" s="11">
        <f t="shared" si="1"/>
        <v>0</v>
      </c>
      <c r="X34" s="11">
        <f t="shared" si="2"/>
        <v>0</v>
      </c>
      <c r="Y34" s="71">
        <f t="shared" si="3"/>
        <v>0</v>
      </c>
      <c r="Z34" s="274"/>
      <c r="AA34" s="277"/>
      <c r="AB34" s="277"/>
      <c r="AC34" s="277"/>
      <c r="AD34" s="277"/>
      <c r="AE34" s="277"/>
      <c r="AF34" s="277"/>
      <c r="AG34" s="277"/>
      <c r="AH34" s="280"/>
      <c r="AI34" s="298"/>
      <c r="AJ34" s="280"/>
    </row>
    <row r="35" spans="1:36" s="50" customFormat="1" ht="18.75" x14ac:dyDescent="0.25">
      <c r="A35" s="283"/>
      <c r="B35" s="271"/>
      <c r="C35" s="304"/>
      <c r="D35" s="206"/>
      <c r="E35" s="383" t="s">
        <v>865</v>
      </c>
      <c r="F35" s="383">
        <v>7.8</v>
      </c>
      <c r="G35" s="383">
        <v>4.5999999999999996</v>
      </c>
      <c r="H35" s="383">
        <v>3.3</v>
      </c>
      <c r="I35" s="420">
        <v>7.1</v>
      </c>
      <c r="J35" s="420">
        <v>6.1</v>
      </c>
      <c r="K35" s="420">
        <v>3.5</v>
      </c>
      <c r="L35" s="420">
        <v>10.1</v>
      </c>
      <c r="M35" s="420">
        <v>6</v>
      </c>
      <c r="N35" s="420">
        <v>4.3</v>
      </c>
      <c r="O35" s="420">
        <v>10</v>
      </c>
      <c r="P35" s="420">
        <v>6.2</v>
      </c>
      <c r="Q35" s="420">
        <v>4.0999999999999996</v>
      </c>
      <c r="R35" s="414">
        <v>239</v>
      </c>
      <c r="S35" s="414">
        <v>240</v>
      </c>
      <c r="T35" s="414">
        <v>238</v>
      </c>
      <c r="U35" s="415">
        <v>238</v>
      </c>
      <c r="V35" s="46">
        <f t="shared" si="0"/>
        <v>5.2333333333333334</v>
      </c>
      <c r="W35" s="11">
        <f t="shared" si="1"/>
        <v>5.5666666666666664</v>
      </c>
      <c r="X35" s="11">
        <f t="shared" si="2"/>
        <v>6.8000000000000007</v>
      </c>
      <c r="Y35" s="71">
        <f t="shared" si="3"/>
        <v>6.7666666666666657</v>
      </c>
      <c r="Z35" s="274"/>
      <c r="AA35" s="277"/>
      <c r="AB35" s="277"/>
      <c r="AC35" s="277"/>
      <c r="AD35" s="277"/>
      <c r="AE35" s="277"/>
      <c r="AF35" s="277"/>
      <c r="AG35" s="277"/>
      <c r="AH35" s="280"/>
      <c r="AI35" s="298"/>
      <c r="AJ35" s="280"/>
    </row>
    <row r="36" spans="1:36" s="50" customFormat="1" ht="18.75" x14ac:dyDescent="0.25">
      <c r="A36" s="283"/>
      <c r="B36" s="271"/>
      <c r="C36" s="304"/>
      <c r="D36" s="206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8"/>
      <c r="S36" s="418"/>
      <c r="T36" s="418"/>
      <c r="U36" s="419"/>
      <c r="V36" s="46">
        <f t="shared" si="0"/>
        <v>0</v>
      </c>
      <c r="W36" s="11">
        <f t="shared" si="1"/>
        <v>0</v>
      </c>
      <c r="X36" s="11">
        <f t="shared" si="2"/>
        <v>0</v>
      </c>
      <c r="Y36" s="71">
        <f t="shared" si="3"/>
        <v>0</v>
      </c>
      <c r="Z36" s="274"/>
      <c r="AA36" s="277"/>
      <c r="AB36" s="277"/>
      <c r="AC36" s="277"/>
      <c r="AD36" s="277"/>
      <c r="AE36" s="277"/>
      <c r="AF36" s="277"/>
      <c r="AG36" s="277"/>
      <c r="AH36" s="280"/>
      <c r="AI36" s="298"/>
      <c r="AJ36" s="280"/>
    </row>
    <row r="37" spans="1:36" s="50" customFormat="1" ht="18.75" x14ac:dyDescent="0.25">
      <c r="A37" s="283"/>
      <c r="B37" s="271"/>
      <c r="C37" s="304"/>
      <c r="D37" s="206"/>
      <c r="E37" s="383" t="s">
        <v>866</v>
      </c>
      <c r="F37" s="383">
        <v>10</v>
      </c>
      <c r="G37" s="383">
        <v>18.3</v>
      </c>
      <c r="H37" s="383">
        <v>23</v>
      </c>
      <c r="I37" s="420">
        <v>12.1</v>
      </c>
      <c r="J37" s="420">
        <v>18.7</v>
      </c>
      <c r="K37" s="420">
        <v>21</v>
      </c>
      <c r="L37" s="420">
        <v>13.3</v>
      </c>
      <c r="M37" s="420">
        <v>23.2</v>
      </c>
      <c r="N37" s="420">
        <v>27.7</v>
      </c>
      <c r="O37" s="420">
        <v>12.9</v>
      </c>
      <c r="P37" s="420">
        <v>27</v>
      </c>
      <c r="Q37" s="420">
        <v>11.8</v>
      </c>
      <c r="R37" s="414">
        <v>239</v>
      </c>
      <c r="S37" s="414">
        <v>240</v>
      </c>
      <c r="T37" s="414">
        <v>238</v>
      </c>
      <c r="U37" s="415">
        <v>238</v>
      </c>
      <c r="V37" s="46">
        <f t="shared" si="0"/>
        <v>17.099999999999998</v>
      </c>
      <c r="W37" s="11">
        <f t="shared" si="1"/>
        <v>17.266666666666666</v>
      </c>
      <c r="X37" s="11">
        <f t="shared" si="2"/>
        <v>21.400000000000002</v>
      </c>
      <c r="Y37" s="71">
        <f t="shared" si="3"/>
        <v>17.233333333333334</v>
      </c>
      <c r="Z37" s="274"/>
      <c r="AA37" s="277"/>
      <c r="AB37" s="277"/>
      <c r="AC37" s="277"/>
      <c r="AD37" s="277"/>
      <c r="AE37" s="277"/>
      <c r="AF37" s="277"/>
      <c r="AG37" s="277"/>
      <c r="AH37" s="280"/>
      <c r="AI37" s="298"/>
      <c r="AJ37" s="280"/>
    </row>
    <row r="38" spans="1:36" s="50" customFormat="1" ht="18.75" x14ac:dyDescent="0.25">
      <c r="A38" s="283"/>
      <c r="B38" s="271"/>
      <c r="C38" s="304"/>
      <c r="D38" s="206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8"/>
      <c r="S38" s="418"/>
      <c r="T38" s="418"/>
      <c r="U38" s="419"/>
      <c r="V38" s="46">
        <f t="shared" si="0"/>
        <v>0</v>
      </c>
      <c r="W38" s="11">
        <f t="shared" si="1"/>
        <v>0</v>
      </c>
      <c r="X38" s="11">
        <f t="shared" si="2"/>
        <v>0</v>
      </c>
      <c r="Y38" s="71">
        <f t="shared" si="3"/>
        <v>0</v>
      </c>
      <c r="Z38" s="274"/>
      <c r="AA38" s="277"/>
      <c r="AB38" s="277"/>
      <c r="AC38" s="277"/>
      <c r="AD38" s="277"/>
      <c r="AE38" s="277"/>
      <c r="AF38" s="277"/>
      <c r="AG38" s="277"/>
      <c r="AH38" s="280"/>
      <c r="AI38" s="298"/>
      <c r="AJ38" s="280"/>
    </row>
    <row r="39" spans="1:36" s="50" customFormat="1" ht="18.75" x14ac:dyDescent="0.25">
      <c r="A39" s="283"/>
      <c r="B39" s="271"/>
      <c r="C39" s="304"/>
      <c r="D39" s="206"/>
      <c r="E39" s="383" t="s">
        <v>867</v>
      </c>
      <c r="F39" s="383">
        <v>0.5</v>
      </c>
      <c r="G39" s="383">
        <v>5.7</v>
      </c>
      <c r="H39" s="383">
        <v>0.2</v>
      </c>
      <c r="I39" s="420">
        <v>0</v>
      </c>
      <c r="J39" s="420">
        <v>3.5</v>
      </c>
      <c r="K39" s="420">
        <v>0</v>
      </c>
      <c r="L39" s="420">
        <v>0.7</v>
      </c>
      <c r="M39" s="420">
        <v>7.5</v>
      </c>
      <c r="N39" s="420">
        <v>0.3</v>
      </c>
      <c r="O39" s="420">
        <v>0.7</v>
      </c>
      <c r="P39" s="420">
        <v>6.4</v>
      </c>
      <c r="Q39" s="420">
        <v>0.3</v>
      </c>
      <c r="R39" s="414">
        <v>239</v>
      </c>
      <c r="S39" s="414">
        <v>239</v>
      </c>
      <c r="T39" s="414">
        <v>239</v>
      </c>
      <c r="U39" s="415">
        <v>239</v>
      </c>
      <c r="V39" s="46">
        <f t="shared" si="0"/>
        <v>2.1333333333333333</v>
      </c>
      <c r="W39" s="11">
        <f t="shared" si="1"/>
        <v>3.5</v>
      </c>
      <c r="X39" s="11">
        <f t="shared" si="2"/>
        <v>2.8333333333333335</v>
      </c>
      <c r="Y39" s="71">
        <f t="shared" si="3"/>
        <v>2.4666666666666668</v>
      </c>
      <c r="Z39" s="274"/>
      <c r="AA39" s="277"/>
      <c r="AB39" s="277"/>
      <c r="AC39" s="277"/>
      <c r="AD39" s="277"/>
      <c r="AE39" s="277"/>
      <c r="AF39" s="277"/>
      <c r="AG39" s="277"/>
      <c r="AH39" s="280"/>
      <c r="AI39" s="298"/>
      <c r="AJ39" s="280"/>
    </row>
    <row r="40" spans="1:36" s="50" customFormat="1" ht="18.75" x14ac:dyDescent="0.25">
      <c r="A40" s="283"/>
      <c r="B40" s="271"/>
      <c r="C40" s="304"/>
      <c r="D40" s="206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8"/>
      <c r="S40" s="418"/>
      <c r="T40" s="418"/>
      <c r="U40" s="419"/>
      <c r="V40" s="46">
        <f t="shared" si="0"/>
        <v>0</v>
      </c>
      <c r="W40" s="11">
        <f t="shared" si="1"/>
        <v>0</v>
      </c>
      <c r="X40" s="11">
        <f t="shared" si="2"/>
        <v>0</v>
      </c>
      <c r="Y40" s="71">
        <f t="shared" si="3"/>
        <v>0</v>
      </c>
      <c r="Z40" s="274"/>
      <c r="AA40" s="277"/>
      <c r="AB40" s="277"/>
      <c r="AC40" s="277"/>
      <c r="AD40" s="277"/>
      <c r="AE40" s="277"/>
      <c r="AF40" s="277"/>
      <c r="AG40" s="277"/>
      <c r="AH40" s="280"/>
      <c r="AI40" s="298"/>
      <c r="AJ40" s="280"/>
    </row>
    <row r="41" spans="1:36" s="50" customFormat="1" ht="18.75" x14ac:dyDescent="0.25">
      <c r="A41" s="283"/>
      <c r="B41" s="271"/>
      <c r="C41" s="304"/>
      <c r="D41" s="206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14"/>
      <c r="S41" s="414"/>
      <c r="T41" s="414"/>
      <c r="U41" s="415"/>
      <c r="V41" s="46">
        <f t="shared" si="0"/>
        <v>0</v>
      </c>
      <c r="W41" s="11">
        <f t="shared" si="1"/>
        <v>0</v>
      </c>
      <c r="X41" s="11">
        <f t="shared" si="2"/>
        <v>0</v>
      </c>
      <c r="Y41" s="71">
        <f t="shared" si="3"/>
        <v>0</v>
      </c>
      <c r="Z41" s="274"/>
      <c r="AA41" s="277"/>
      <c r="AB41" s="277"/>
      <c r="AC41" s="277"/>
      <c r="AD41" s="277"/>
      <c r="AE41" s="277"/>
      <c r="AF41" s="277"/>
      <c r="AG41" s="277"/>
      <c r="AH41" s="280"/>
      <c r="AI41" s="298"/>
      <c r="AJ41" s="280"/>
    </row>
    <row r="42" spans="1:36" s="50" customFormat="1" ht="18.75" x14ac:dyDescent="0.25">
      <c r="A42" s="283"/>
      <c r="B42" s="271"/>
      <c r="C42" s="304"/>
      <c r="D42" s="206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8"/>
      <c r="S42" s="418"/>
      <c r="T42" s="418"/>
      <c r="U42" s="419"/>
      <c r="V42" s="46">
        <f t="shared" si="0"/>
        <v>0</v>
      </c>
      <c r="W42" s="11">
        <f t="shared" si="1"/>
        <v>0</v>
      </c>
      <c r="X42" s="11">
        <f t="shared" si="2"/>
        <v>0</v>
      </c>
      <c r="Y42" s="71">
        <f t="shared" si="3"/>
        <v>0</v>
      </c>
      <c r="Z42" s="274"/>
      <c r="AA42" s="277"/>
      <c r="AB42" s="277"/>
      <c r="AC42" s="277"/>
      <c r="AD42" s="277"/>
      <c r="AE42" s="277"/>
      <c r="AF42" s="277"/>
      <c r="AG42" s="277"/>
      <c r="AH42" s="280"/>
      <c r="AI42" s="298"/>
      <c r="AJ42" s="280"/>
    </row>
    <row r="43" spans="1:36" s="50" customFormat="1" ht="18.75" x14ac:dyDescent="0.25">
      <c r="A43" s="283"/>
      <c r="B43" s="271"/>
      <c r="C43" s="304"/>
      <c r="D43" s="206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14"/>
      <c r="S43" s="414"/>
      <c r="T43" s="414"/>
      <c r="U43" s="415"/>
      <c r="V43" s="46">
        <f t="shared" si="0"/>
        <v>0</v>
      </c>
      <c r="W43" s="11">
        <f t="shared" si="1"/>
        <v>0</v>
      </c>
      <c r="X43" s="11">
        <f t="shared" si="2"/>
        <v>0</v>
      </c>
      <c r="Y43" s="71">
        <f t="shared" si="3"/>
        <v>0</v>
      </c>
      <c r="Z43" s="274"/>
      <c r="AA43" s="277"/>
      <c r="AB43" s="277"/>
      <c r="AC43" s="277"/>
      <c r="AD43" s="277"/>
      <c r="AE43" s="277"/>
      <c r="AF43" s="277"/>
      <c r="AG43" s="277"/>
      <c r="AH43" s="280"/>
      <c r="AI43" s="298"/>
      <c r="AJ43" s="280"/>
    </row>
    <row r="44" spans="1:36" s="50" customFormat="1" ht="18.75" x14ac:dyDescent="0.25">
      <c r="A44" s="283"/>
      <c r="B44" s="271"/>
      <c r="C44" s="304"/>
      <c r="D44" s="206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8"/>
      <c r="S44" s="418"/>
      <c r="T44" s="418"/>
      <c r="U44" s="419"/>
      <c r="V44" s="46">
        <f t="shared" si="0"/>
        <v>0</v>
      </c>
      <c r="W44" s="11">
        <f t="shared" si="1"/>
        <v>0</v>
      </c>
      <c r="X44" s="11">
        <f t="shared" si="2"/>
        <v>0</v>
      </c>
      <c r="Y44" s="71">
        <f t="shared" si="3"/>
        <v>0</v>
      </c>
      <c r="Z44" s="274"/>
      <c r="AA44" s="277"/>
      <c r="AB44" s="277"/>
      <c r="AC44" s="277"/>
      <c r="AD44" s="277"/>
      <c r="AE44" s="277"/>
      <c r="AF44" s="277"/>
      <c r="AG44" s="277"/>
      <c r="AH44" s="280"/>
      <c r="AI44" s="298"/>
      <c r="AJ44" s="280"/>
    </row>
    <row r="45" spans="1:36" s="50" customFormat="1" ht="18.75" x14ac:dyDescent="0.25">
      <c r="A45" s="283"/>
      <c r="B45" s="271"/>
      <c r="C45" s="304"/>
      <c r="D45" s="206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14"/>
      <c r="S45" s="414"/>
      <c r="T45" s="414"/>
      <c r="U45" s="415"/>
      <c r="V45" s="46">
        <f t="shared" si="0"/>
        <v>0</v>
      </c>
      <c r="W45" s="11">
        <f t="shared" si="1"/>
        <v>0</v>
      </c>
      <c r="X45" s="11">
        <f t="shared" si="2"/>
        <v>0</v>
      </c>
      <c r="Y45" s="71">
        <f t="shared" si="3"/>
        <v>0</v>
      </c>
      <c r="Z45" s="274"/>
      <c r="AA45" s="277"/>
      <c r="AB45" s="277"/>
      <c r="AC45" s="277"/>
      <c r="AD45" s="277"/>
      <c r="AE45" s="277"/>
      <c r="AF45" s="277"/>
      <c r="AG45" s="277"/>
      <c r="AH45" s="280"/>
      <c r="AI45" s="298"/>
      <c r="AJ45" s="280"/>
    </row>
    <row r="46" spans="1:36" s="50" customFormat="1" ht="18.75" x14ac:dyDescent="0.25">
      <c r="A46" s="283"/>
      <c r="B46" s="271"/>
      <c r="C46" s="304"/>
      <c r="D46" s="206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8"/>
      <c r="S46" s="418"/>
      <c r="T46" s="418"/>
      <c r="U46" s="419"/>
      <c r="V46" s="46">
        <f t="shared" si="0"/>
        <v>0</v>
      </c>
      <c r="W46" s="11">
        <f t="shared" si="1"/>
        <v>0</v>
      </c>
      <c r="X46" s="11">
        <f t="shared" si="2"/>
        <v>0</v>
      </c>
      <c r="Y46" s="71">
        <f t="shared" si="3"/>
        <v>0</v>
      </c>
      <c r="Z46" s="274"/>
      <c r="AA46" s="277"/>
      <c r="AB46" s="277"/>
      <c r="AC46" s="277"/>
      <c r="AD46" s="277"/>
      <c r="AE46" s="277"/>
      <c r="AF46" s="277"/>
      <c r="AG46" s="277"/>
      <c r="AH46" s="280"/>
      <c r="AI46" s="298"/>
      <c r="AJ46" s="280"/>
    </row>
    <row r="47" spans="1:36" s="50" customFormat="1" ht="18.75" x14ac:dyDescent="0.25">
      <c r="A47" s="283"/>
      <c r="B47" s="271"/>
      <c r="C47" s="304"/>
      <c r="D47" s="206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14"/>
      <c r="S47" s="414"/>
      <c r="T47" s="414"/>
      <c r="U47" s="415"/>
      <c r="V47" s="46">
        <f t="shared" si="0"/>
        <v>0</v>
      </c>
      <c r="W47" s="11">
        <f t="shared" si="1"/>
        <v>0</v>
      </c>
      <c r="X47" s="11">
        <f t="shared" si="2"/>
        <v>0</v>
      </c>
      <c r="Y47" s="71">
        <f t="shared" si="3"/>
        <v>0</v>
      </c>
      <c r="Z47" s="274"/>
      <c r="AA47" s="277"/>
      <c r="AB47" s="277"/>
      <c r="AC47" s="277"/>
      <c r="AD47" s="277"/>
      <c r="AE47" s="277"/>
      <c r="AF47" s="277"/>
      <c r="AG47" s="277"/>
      <c r="AH47" s="280"/>
      <c r="AI47" s="298"/>
      <c r="AJ47" s="280"/>
    </row>
    <row r="48" spans="1:36" s="50" customFormat="1" ht="18.75" x14ac:dyDescent="0.25">
      <c r="A48" s="283"/>
      <c r="B48" s="271"/>
      <c r="C48" s="304"/>
      <c r="D48" s="206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8"/>
      <c r="S48" s="418"/>
      <c r="T48" s="418"/>
      <c r="U48" s="419"/>
      <c r="V48" s="46">
        <f t="shared" si="0"/>
        <v>0</v>
      </c>
      <c r="W48" s="11">
        <f t="shared" si="1"/>
        <v>0</v>
      </c>
      <c r="X48" s="11">
        <f t="shared" si="2"/>
        <v>0</v>
      </c>
      <c r="Y48" s="71">
        <f t="shared" si="3"/>
        <v>0</v>
      </c>
      <c r="Z48" s="274"/>
      <c r="AA48" s="277"/>
      <c r="AB48" s="277"/>
      <c r="AC48" s="277"/>
      <c r="AD48" s="277"/>
      <c r="AE48" s="277"/>
      <c r="AF48" s="277"/>
      <c r="AG48" s="277"/>
      <c r="AH48" s="280"/>
      <c r="AI48" s="298"/>
      <c r="AJ48" s="280"/>
    </row>
    <row r="49" spans="1:36" s="50" customFormat="1" ht="18.75" x14ac:dyDescent="0.25">
      <c r="A49" s="283"/>
      <c r="B49" s="271"/>
      <c r="C49" s="304"/>
      <c r="D49" s="206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14"/>
      <c r="S49" s="414"/>
      <c r="T49" s="414"/>
      <c r="U49" s="415"/>
      <c r="V49" s="46">
        <f t="shared" si="0"/>
        <v>0</v>
      </c>
      <c r="W49" s="11">
        <f t="shared" si="1"/>
        <v>0</v>
      </c>
      <c r="X49" s="11">
        <f t="shared" si="2"/>
        <v>0</v>
      </c>
      <c r="Y49" s="71">
        <f t="shared" si="3"/>
        <v>0</v>
      </c>
      <c r="Z49" s="274"/>
      <c r="AA49" s="277"/>
      <c r="AB49" s="277"/>
      <c r="AC49" s="277"/>
      <c r="AD49" s="277"/>
      <c r="AE49" s="277"/>
      <c r="AF49" s="277"/>
      <c r="AG49" s="277"/>
      <c r="AH49" s="280"/>
      <c r="AI49" s="298"/>
      <c r="AJ49" s="280"/>
    </row>
    <row r="50" spans="1:36" s="50" customFormat="1" ht="18.75" x14ac:dyDescent="0.25">
      <c r="A50" s="283"/>
      <c r="B50" s="271"/>
      <c r="C50" s="304"/>
      <c r="D50" s="206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8"/>
      <c r="S50" s="418"/>
      <c r="T50" s="418"/>
      <c r="U50" s="419"/>
      <c r="V50" s="46">
        <f t="shared" si="0"/>
        <v>0</v>
      </c>
      <c r="W50" s="11">
        <f t="shared" si="1"/>
        <v>0</v>
      </c>
      <c r="X50" s="11">
        <f t="shared" si="2"/>
        <v>0</v>
      </c>
      <c r="Y50" s="71">
        <f t="shared" si="3"/>
        <v>0</v>
      </c>
      <c r="Z50" s="274"/>
      <c r="AA50" s="277"/>
      <c r="AB50" s="277"/>
      <c r="AC50" s="277"/>
      <c r="AD50" s="277"/>
      <c r="AE50" s="277"/>
      <c r="AF50" s="277"/>
      <c r="AG50" s="277"/>
      <c r="AH50" s="280"/>
      <c r="AI50" s="298"/>
      <c r="AJ50" s="280"/>
    </row>
    <row r="51" spans="1:36" s="50" customFormat="1" ht="19.5" thickBot="1" x14ac:dyDescent="0.3">
      <c r="A51" s="284"/>
      <c r="B51" s="272"/>
      <c r="C51" s="305"/>
      <c r="D51" s="207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4"/>
      <c r="S51" s="424"/>
      <c r="T51" s="424"/>
      <c r="U51" s="425"/>
      <c r="V51" s="47">
        <f t="shared" si="0"/>
        <v>0</v>
      </c>
      <c r="W51" s="12">
        <f t="shared" si="1"/>
        <v>0</v>
      </c>
      <c r="X51" s="12">
        <f t="shared" si="2"/>
        <v>0</v>
      </c>
      <c r="Y51" s="72">
        <f t="shared" si="3"/>
        <v>0</v>
      </c>
      <c r="Z51" s="275"/>
      <c r="AA51" s="278"/>
      <c r="AB51" s="278"/>
      <c r="AC51" s="278"/>
      <c r="AD51" s="278"/>
      <c r="AE51" s="278"/>
      <c r="AF51" s="278"/>
      <c r="AG51" s="278"/>
      <c r="AH51" s="281"/>
      <c r="AI51" s="299"/>
      <c r="AJ51" s="281"/>
    </row>
    <row r="52" spans="1:36" s="50" customFormat="1" ht="18.75" x14ac:dyDescent="0.25">
      <c r="A52" s="286">
        <v>3</v>
      </c>
      <c r="B52" s="289" t="s">
        <v>21</v>
      </c>
      <c r="C52" s="292" t="s">
        <v>19</v>
      </c>
      <c r="D52" s="193">
        <f>160*0.9</f>
        <v>144</v>
      </c>
      <c r="E52" s="426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411"/>
      <c r="S52" s="411"/>
      <c r="T52" s="411"/>
      <c r="U52" s="412"/>
      <c r="V52" s="43">
        <f t="shared" si="0"/>
        <v>0</v>
      </c>
      <c r="W52" s="13">
        <f t="shared" si="1"/>
        <v>0</v>
      </c>
      <c r="X52" s="13">
        <f t="shared" si="2"/>
        <v>0</v>
      </c>
      <c r="Y52" s="70">
        <f t="shared" si="3"/>
        <v>0</v>
      </c>
      <c r="Z52" s="273">
        <f t="shared" ref="Z52:AC52" si="9">SUM(V52:V71)</f>
        <v>18.56666666666667</v>
      </c>
      <c r="AA52" s="276">
        <f t="shared" si="9"/>
        <v>11.233333333333334</v>
      </c>
      <c r="AB52" s="276">
        <f t="shared" si="9"/>
        <v>23.566666666666666</v>
      </c>
      <c r="AC52" s="276">
        <f t="shared" si="9"/>
        <v>20.566666666666666</v>
      </c>
      <c r="AD52" s="276">
        <f t="shared" ref="AD52" si="10">Z52*0.38*0.9*SQRT(3)</f>
        <v>10.998176217900857</v>
      </c>
      <c r="AE52" s="276">
        <f t="shared" si="6"/>
        <v>6.6541927925181135</v>
      </c>
      <c r="AF52" s="276">
        <f t="shared" si="6"/>
        <v>13.959983098843638</v>
      </c>
      <c r="AG52" s="276">
        <f t="shared" si="6"/>
        <v>12.18289897027797</v>
      </c>
      <c r="AH52" s="279">
        <f>MAX(Z52:AC71)</f>
        <v>23.566666666666666</v>
      </c>
      <c r="AI52" s="297">
        <f t="shared" ref="AI52" si="11">AH52*0.38*0.9*SQRT(3)</f>
        <v>13.959983098843638</v>
      </c>
      <c r="AJ52" s="279">
        <f t="shared" ref="AJ52" si="12">D52-AI52</f>
        <v>130.04001690115635</v>
      </c>
    </row>
    <row r="53" spans="1:36" s="50" customFormat="1" ht="18.75" x14ac:dyDescent="0.25">
      <c r="A53" s="287"/>
      <c r="B53" s="290"/>
      <c r="C53" s="293"/>
      <c r="D53" s="196"/>
      <c r="E53" s="383" t="s">
        <v>869</v>
      </c>
      <c r="F53" s="383">
        <v>5.8</v>
      </c>
      <c r="G53" s="383">
        <v>5.3</v>
      </c>
      <c r="H53" s="383">
        <v>5.5</v>
      </c>
      <c r="I53" s="383">
        <v>6</v>
      </c>
      <c r="J53" s="383">
        <v>5.8</v>
      </c>
      <c r="K53" s="383">
        <v>5.9</v>
      </c>
      <c r="L53" s="383">
        <v>7.5</v>
      </c>
      <c r="M53" s="383">
        <v>6.9</v>
      </c>
      <c r="N53" s="383">
        <v>7.1</v>
      </c>
      <c r="O53" s="383">
        <v>7.4</v>
      </c>
      <c r="P53" s="383">
        <v>6.5</v>
      </c>
      <c r="Q53" s="383">
        <v>7</v>
      </c>
      <c r="R53" s="414">
        <v>245</v>
      </c>
      <c r="S53" s="414">
        <v>245</v>
      </c>
      <c r="T53" s="414">
        <v>245</v>
      </c>
      <c r="U53" s="415">
        <v>245</v>
      </c>
      <c r="V53" s="46">
        <f t="shared" si="0"/>
        <v>5.5333333333333341</v>
      </c>
      <c r="W53" s="11">
        <f t="shared" si="1"/>
        <v>5.9000000000000012</v>
      </c>
      <c r="X53" s="11">
        <f t="shared" si="2"/>
        <v>7.166666666666667</v>
      </c>
      <c r="Y53" s="71">
        <f t="shared" si="3"/>
        <v>6.9666666666666659</v>
      </c>
      <c r="Z53" s="274"/>
      <c r="AA53" s="277"/>
      <c r="AB53" s="277"/>
      <c r="AC53" s="277"/>
      <c r="AD53" s="277"/>
      <c r="AE53" s="277"/>
      <c r="AF53" s="277"/>
      <c r="AG53" s="277"/>
      <c r="AH53" s="280"/>
      <c r="AI53" s="298"/>
      <c r="AJ53" s="280"/>
    </row>
    <row r="54" spans="1:36" s="50" customFormat="1" ht="18.75" x14ac:dyDescent="0.25">
      <c r="A54" s="287"/>
      <c r="B54" s="290"/>
      <c r="C54" s="293"/>
      <c r="D54" s="196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8"/>
      <c r="S54" s="418"/>
      <c r="T54" s="418"/>
      <c r="U54" s="419"/>
      <c r="V54" s="46">
        <f t="shared" si="0"/>
        <v>0</v>
      </c>
      <c r="W54" s="11">
        <f t="shared" si="1"/>
        <v>0</v>
      </c>
      <c r="X54" s="11">
        <f t="shared" si="2"/>
        <v>0</v>
      </c>
      <c r="Y54" s="71">
        <f t="shared" si="3"/>
        <v>0</v>
      </c>
      <c r="Z54" s="274"/>
      <c r="AA54" s="277"/>
      <c r="AB54" s="277"/>
      <c r="AC54" s="277"/>
      <c r="AD54" s="277"/>
      <c r="AE54" s="277"/>
      <c r="AF54" s="277"/>
      <c r="AG54" s="277"/>
      <c r="AH54" s="280"/>
      <c r="AI54" s="298"/>
      <c r="AJ54" s="280"/>
    </row>
    <row r="55" spans="1:36" s="50" customFormat="1" ht="18.75" x14ac:dyDescent="0.25">
      <c r="A55" s="287"/>
      <c r="B55" s="290"/>
      <c r="C55" s="293"/>
      <c r="D55" s="196"/>
      <c r="E55" s="383" t="s">
        <v>870</v>
      </c>
      <c r="F55" s="383">
        <v>12.5</v>
      </c>
      <c r="G55" s="383">
        <v>11.2</v>
      </c>
      <c r="H55" s="383">
        <v>4.8</v>
      </c>
      <c r="I55" s="420">
        <v>3.1</v>
      </c>
      <c r="J55" s="420">
        <v>7.2</v>
      </c>
      <c r="K55" s="420">
        <v>1.2</v>
      </c>
      <c r="L55" s="420">
        <v>15.2</v>
      </c>
      <c r="M55" s="420">
        <v>13.8</v>
      </c>
      <c r="N55" s="420">
        <v>6.3</v>
      </c>
      <c r="O55" s="420">
        <v>12.9</v>
      </c>
      <c r="P55" s="420">
        <v>13</v>
      </c>
      <c r="Q55" s="420">
        <v>5.5</v>
      </c>
      <c r="R55" s="414">
        <v>245</v>
      </c>
      <c r="S55" s="414">
        <v>245</v>
      </c>
      <c r="T55" s="414">
        <v>245</v>
      </c>
      <c r="U55" s="415">
        <v>245</v>
      </c>
      <c r="V55" s="46">
        <f t="shared" si="0"/>
        <v>9.5</v>
      </c>
      <c r="W55" s="11">
        <f t="shared" si="1"/>
        <v>3.8333333333333335</v>
      </c>
      <c r="X55" s="11">
        <f t="shared" si="2"/>
        <v>11.766666666666666</v>
      </c>
      <c r="Y55" s="71">
        <f t="shared" si="3"/>
        <v>10.466666666666667</v>
      </c>
      <c r="Z55" s="274"/>
      <c r="AA55" s="277"/>
      <c r="AB55" s="277"/>
      <c r="AC55" s="277"/>
      <c r="AD55" s="277"/>
      <c r="AE55" s="277"/>
      <c r="AF55" s="277"/>
      <c r="AG55" s="277"/>
      <c r="AH55" s="280"/>
      <c r="AI55" s="298"/>
      <c r="AJ55" s="280"/>
    </row>
    <row r="56" spans="1:36" s="50" customFormat="1" ht="18.75" x14ac:dyDescent="0.25">
      <c r="A56" s="287"/>
      <c r="B56" s="290"/>
      <c r="C56" s="293"/>
      <c r="D56" s="196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8"/>
      <c r="S56" s="418"/>
      <c r="T56" s="418"/>
      <c r="U56" s="419"/>
      <c r="V56" s="46">
        <f t="shared" si="0"/>
        <v>0</v>
      </c>
      <c r="W56" s="11">
        <f t="shared" si="1"/>
        <v>0</v>
      </c>
      <c r="X56" s="11">
        <f t="shared" si="2"/>
        <v>0</v>
      </c>
      <c r="Y56" s="71">
        <f t="shared" si="3"/>
        <v>0</v>
      </c>
      <c r="Z56" s="274"/>
      <c r="AA56" s="277"/>
      <c r="AB56" s="277"/>
      <c r="AC56" s="277"/>
      <c r="AD56" s="277"/>
      <c r="AE56" s="277"/>
      <c r="AF56" s="277"/>
      <c r="AG56" s="277"/>
      <c r="AH56" s="280"/>
      <c r="AI56" s="298"/>
      <c r="AJ56" s="280"/>
    </row>
    <row r="57" spans="1:36" s="50" customFormat="1" ht="18.75" x14ac:dyDescent="0.25">
      <c r="A57" s="287"/>
      <c r="B57" s="290"/>
      <c r="C57" s="293"/>
      <c r="D57" s="196"/>
      <c r="E57" s="383" t="s">
        <v>871</v>
      </c>
      <c r="F57" s="383">
        <v>0.9</v>
      </c>
      <c r="G57" s="383">
        <v>1.8</v>
      </c>
      <c r="H57" s="383">
        <v>7.9</v>
      </c>
      <c r="I57" s="420">
        <v>0.5</v>
      </c>
      <c r="J57" s="420">
        <v>0.9</v>
      </c>
      <c r="K57" s="420">
        <v>3.1</v>
      </c>
      <c r="L57" s="420">
        <v>1.5</v>
      </c>
      <c r="M57" s="420">
        <v>2.2999999999999998</v>
      </c>
      <c r="N57" s="420">
        <v>10.1</v>
      </c>
      <c r="O57" s="420">
        <v>1</v>
      </c>
      <c r="P57" s="420">
        <v>1.9</v>
      </c>
      <c r="Q57" s="420">
        <v>6.5</v>
      </c>
      <c r="R57" s="414">
        <v>245</v>
      </c>
      <c r="S57" s="414">
        <v>245</v>
      </c>
      <c r="T57" s="414">
        <v>245</v>
      </c>
      <c r="U57" s="415">
        <v>245</v>
      </c>
      <c r="V57" s="46">
        <f t="shared" si="0"/>
        <v>3.5333333333333337</v>
      </c>
      <c r="W57" s="11">
        <f t="shared" si="1"/>
        <v>1.5</v>
      </c>
      <c r="X57" s="11">
        <f t="shared" si="2"/>
        <v>4.6333333333333329</v>
      </c>
      <c r="Y57" s="71">
        <f t="shared" si="3"/>
        <v>3.1333333333333333</v>
      </c>
      <c r="Z57" s="274"/>
      <c r="AA57" s="277"/>
      <c r="AB57" s="277"/>
      <c r="AC57" s="277"/>
      <c r="AD57" s="277"/>
      <c r="AE57" s="277"/>
      <c r="AF57" s="277"/>
      <c r="AG57" s="277"/>
      <c r="AH57" s="280"/>
      <c r="AI57" s="298"/>
      <c r="AJ57" s="280"/>
    </row>
    <row r="58" spans="1:36" s="50" customFormat="1" ht="18.75" x14ac:dyDescent="0.25">
      <c r="A58" s="287"/>
      <c r="B58" s="290"/>
      <c r="C58" s="293"/>
      <c r="D58" s="196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8"/>
      <c r="S58" s="418"/>
      <c r="T58" s="418"/>
      <c r="U58" s="419"/>
      <c r="V58" s="46">
        <f t="shared" si="0"/>
        <v>0</v>
      </c>
      <c r="W58" s="11">
        <f t="shared" si="1"/>
        <v>0</v>
      </c>
      <c r="X58" s="11">
        <f t="shared" si="2"/>
        <v>0</v>
      </c>
      <c r="Y58" s="71">
        <f t="shared" si="3"/>
        <v>0</v>
      </c>
      <c r="Z58" s="274"/>
      <c r="AA58" s="277"/>
      <c r="AB58" s="277"/>
      <c r="AC58" s="277"/>
      <c r="AD58" s="277"/>
      <c r="AE58" s="277"/>
      <c r="AF58" s="277"/>
      <c r="AG58" s="277"/>
      <c r="AH58" s="280"/>
      <c r="AI58" s="298"/>
      <c r="AJ58" s="280"/>
    </row>
    <row r="59" spans="1:36" s="50" customFormat="1" ht="18.75" x14ac:dyDescent="0.25">
      <c r="A59" s="287"/>
      <c r="B59" s="290"/>
      <c r="C59" s="293"/>
      <c r="D59" s="196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14"/>
      <c r="S59" s="414"/>
      <c r="T59" s="414"/>
      <c r="U59" s="415"/>
      <c r="V59" s="46">
        <f t="shared" si="0"/>
        <v>0</v>
      </c>
      <c r="W59" s="11">
        <f t="shared" si="1"/>
        <v>0</v>
      </c>
      <c r="X59" s="11">
        <f t="shared" si="2"/>
        <v>0</v>
      </c>
      <c r="Y59" s="71">
        <f t="shared" si="3"/>
        <v>0</v>
      </c>
      <c r="Z59" s="274"/>
      <c r="AA59" s="277"/>
      <c r="AB59" s="277"/>
      <c r="AC59" s="277"/>
      <c r="AD59" s="277"/>
      <c r="AE59" s="277"/>
      <c r="AF59" s="277"/>
      <c r="AG59" s="277"/>
      <c r="AH59" s="280"/>
      <c r="AI59" s="298"/>
      <c r="AJ59" s="280"/>
    </row>
    <row r="60" spans="1:36" s="50" customFormat="1" ht="18.75" x14ac:dyDescent="0.25">
      <c r="A60" s="287"/>
      <c r="B60" s="290"/>
      <c r="C60" s="293"/>
      <c r="D60" s="196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8"/>
      <c r="S60" s="418"/>
      <c r="T60" s="418"/>
      <c r="U60" s="419"/>
      <c r="V60" s="46">
        <f t="shared" si="0"/>
        <v>0</v>
      </c>
      <c r="W60" s="11">
        <f t="shared" si="1"/>
        <v>0</v>
      </c>
      <c r="X60" s="11">
        <f t="shared" si="2"/>
        <v>0</v>
      </c>
      <c r="Y60" s="71">
        <f t="shared" si="3"/>
        <v>0</v>
      </c>
      <c r="Z60" s="274"/>
      <c r="AA60" s="277"/>
      <c r="AB60" s="277"/>
      <c r="AC60" s="277"/>
      <c r="AD60" s="277"/>
      <c r="AE60" s="277"/>
      <c r="AF60" s="277"/>
      <c r="AG60" s="277"/>
      <c r="AH60" s="280"/>
      <c r="AI60" s="298"/>
      <c r="AJ60" s="280"/>
    </row>
    <row r="61" spans="1:36" s="50" customFormat="1" ht="18.75" x14ac:dyDescent="0.25">
      <c r="A61" s="287"/>
      <c r="B61" s="290"/>
      <c r="C61" s="293"/>
      <c r="D61" s="196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14"/>
      <c r="S61" s="414"/>
      <c r="T61" s="414"/>
      <c r="U61" s="415"/>
      <c r="V61" s="46">
        <f t="shared" si="0"/>
        <v>0</v>
      </c>
      <c r="W61" s="11">
        <f t="shared" si="1"/>
        <v>0</v>
      </c>
      <c r="X61" s="11">
        <f t="shared" si="2"/>
        <v>0</v>
      </c>
      <c r="Y61" s="71">
        <f t="shared" si="3"/>
        <v>0</v>
      </c>
      <c r="Z61" s="274"/>
      <c r="AA61" s="277"/>
      <c r="AB61" s="277"/>
      <c r="AC61" s="277"/>
      <c r="AD61" s="277"/>
      <c r="AE61" s="277"/>
      <c r="AF61" s="277"/>
      <c r="AG61" s="277"/>
      <c r="AH61" s="280"/>
      <c r="AI61" s="298"/>
      <c r="AJ61" s="280"/>
    </row>
    <row r="62" spans="1:36" s="50" customFormat="1" ht="18.75" x14ac:dyDescent="0.25">
      <c r="A62" s="287"/>
      <c r="B62" s="290"/>
      <c r="C62" s="293"/>
      <c r="D62" s="196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8"/>
      <c r="S62" s="418"/>
      <c r="T62" s="418"/>
      <c r="U62" s="419"/>
      <c r="V62" s="46">
        <f t="shared" si="0"/>
        <v>0</v>
      </c>
      <c r="W62" s="11">
        <f t="shared" si="1"/>
        <v>0</v>
      </c>
      <c r="X62" s="11">
        <f t="shared" si="2"/>
        <v>0</v>
      </c>
      <c r="Y62" s="71">
        <f t="shared" si="3"/>
        <v>0</v>
      </c>
      <c r="Z62" s="274"/>
      <c r="AA62" s="277"/>
      <c r="AB62" s="277"/>
      <c r="AC62" s="277"/>
      <c r="AD62" s="277"/>
      <c r="AE62" s="277"/>
      <c r="AF62" s="277"/>
      <c r="AG62" s="277"/>
      <c r="AH62" s="280"/>
      <c r="AI62" s="298"/>
      <c r="AJ62" s="280"/>
    </row>
    <row r="63" spans="1:36" s="50" customFormat="1" ht="18.75" x14ac:dyDescent="0.25">
      <c r="A63" s="287"/>
      <c r="B63" s="290"/>
      <c r="C63" s="293"/>
      <c r="D63" s="196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14"/>
      <c r="S63" s="414"/>
      <c r="T63" s="414"/>
      <c r="U63" s="415"/>
      <c r="V63" s="46">
        <f t="shared" si="0"/>
        <v>0</v>
      </c>
      <c r="W63" s="11">
        <f t="shared" si="1"/>
        <v>0</v>
      </c>
      <c r="X63" s="11">
        <f t="shared" si="2"/>
        <v>0</v>
      </c>
      <c r="Y63" s="71">
        <f t="shared" si="3"/>
        <v>0</v>
      </c>
      <c r="Z63" s="274"/>
      <c r="AA63" s="277"/>
      <c r="AB63" s="277"/>
      <c r="AC63" s="277"/>
      <c r="AD63" s="277"/>
      <c r="AE63" s="277"/>
      <c r="AF63" s="277"/>
      <c r="AG63" s="277"/>
      <c r="AH63" s="280"/>
      <c r="AI63" s="298"/>
      <c r="AJ63" s="280"/>
    </row>
    <row r="64" spans="1:36" s="50" customFormat="1" ht="18.75" x14ac:dyDescent="0.25">
      <c r="A64" s="287"/>
      <c r="B64" s="290"/>
      <c r="C64" s="293"/>
      <c r="D64" s="196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8"/>
      <c r="S64" s="418"/>
      <c r="T64" s="418"/>
      <c r="U64" s="419"/>
      <c r="V64" s="46">
        <f t="shared" si="0"/>
        <v>0</v>
      </c>
      <c r="W64" s="11">
        <f t="shared" si="1"/>
        <v>0</v>
      </c>
      <c r="X64" s="11">
        <f t="shared" si="2"/>
        <v>0</v>
      </c>
      <c r="Y64" s="71">
        <f t="shared" si="3"/>
        <v>0</v>
      </c>
      <c r="Z64" s="274"/>
      <c r="AA64" s="277"/>
      <c r="AB64" s="277"/>
      <c r="AC64" s="277"/>
      <c r="AD64" s="277"/>
      <c r="AE64" s="277"/>
      <c r="AF64" s="277"/>
      <c r="AG64" s="277"/>
      <c r="AH64" s="280"/>
      <c r="AI64" s="298"/>
      <c r="AJ64" s="280"/>
    </row>
    <row r="65" spans="1:36" s="50" customFormat="1" ht="18.75" x14ac:dyDescent="0.25">
      <c r="A65" s="287"/>
      <c r="B65" s="290"/>
      <c r="C65" s="293"/>
      <c r="D65" s="196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14"/>
      <c r="S65" s="414"/>
      <c r="T65" s="414"/>
      <c r="U65" s="415"/>
      <c r="V65" s="46">
        <f t="shared" si="0"/>
        <v>0</v>
      </c>
      <c r="W65" s="11">
        <f t="shared" si="1"/>
        <v>0</v>
      </c>
      <c r="X65" s="11">
        <f t="shared" si="2"/>
        <v>0</v>
      </c>
      <c r="Y65" s="71">
        <f t="shared" si="3"/>
        <v>0</v>
      </c>
      <c r="Z65" s="274"/>
      <c r="AA65" s="277"/>
      <c r="AB65" s="277"/>
      <c r="AC65" s="277"/>
      <c r="AD65" s="277"/>
      <c r="AE65" s="277"/>
      <c r="AF65" s="277"/>
      <c r="AG65" s="277"/>
      <c r="AH65" s="280"/>
      <c r="AI65" s="298"/>
      <c r="AJ65" s="280"/>
    </row>
    <row r="66" spans="1:36" s="50" customFormat="1" ht="18.75" x14ac:dyDescent="0.25">
      <c r="A66" s="287"/>
      <c r="B66" s="290"/>
      <c r="C66" s="293"/>
      <c r="D66" s="196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8"/>
      <c r="S66" s="418"/>
      <c r="T66" s="418"/>
      <c r="U66" s="419"/>
      <c r="V66" s="46">
        <f t="shared" si="0"/>
        <v>0</v>
      </c>
      <c r="W66" s="11">
        <f t="shared" si="1"/>
        <v>0</v>
      </c>
      <c r="X66" s="11">
        <f t="shared" si="2"/>
        <v>0</v>
      </c>
      <c r="Y66" s="71">
        <f t="shared" si="3"/>
        <v>0</v>
      </c>
      <c r="Z66" s="274"/>
      <c r="AA66" s="277"/>
      <c r="AB66" s="277"/>
      <c r="AC66" s="277"/>
      <c r="AD66" s="277"/>
      <c r="AE66" s="277"/>
      <c r="AF66" s="277"/>
      <c r="AG66" s="277"/>
      <c r="AH66" s="280"/>
      <c r="AI66" s="298"/>
      <c r="AJ66" s="280"/>
    </row>
    <row r="67" spans="1:36" s="50" customFormat="1" ht="18.75" x14ac:dyDescent="0.25">
      <c r="A67" s="287"/>
      <c r="B67" s="290"/>
      <c r="C67" s="293"/>
      <c r="D67" s="196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14"/>
      <c r="S67" s="414"/>
      <c r="T67" s="414"/>
      <c r="U67" s="415"/>
      <c r="V67" s="46">
        <f t="shared" si="0"/>
        <v>0</v>
      </c>
      <c r="W67" s="11">
        <f t="shared" si="1"/>
        <v>0</v>
      </c>
      <c r="X67" s="11">
        <f t="shared" si="2"/>
        <v>0</v>
      </c>
      <c r="Y67" s="71">
        <f t="shared" si="3"/>
        <v>0</v>
      </c>
      <c r="Z67" s="274"/>
      <c r="AA67" s="277"/>
      <c r="AB67" s="277"/>
      <c r="AC67" s="277"/>
      <c r="AD67" s="277"/>
      <c r="AE67" s="277"/>
      <c r="AF67" s="277"/>
      <c r="AG67" s="277"/>
      <c r="AH67" s="280"/>
      <c r="AI67" s="298"/>
      <c r="AJ67" s="280"/>
    </row>
    <row r="68" spans="1:36" s="50" customFormat="1" ht="18.75" x14ac:dyDescent="0.25">
      <c r="A68" s="287"/>
      <c r="B68" s="290"/>
      <c r="C68" s="293"/>
      <c r="D68" s="196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8"/>
      <c r="S68" s="418"/>
      <c r="T68" s="418"/>
      <c r="U68" s="419"/>
      <c r="V68" s="46">
        <f t="shared" si="0"/>
        <v>0</v>
      </c>
      <c r="W68" s="11">
        <f t="shared" si="1"/>
        <v>0</v>
      </c>
      <c r="X68" s="11">
        <f t="shared" si="2"/>
        <v>0</v>
      </c>
      <c r="Y68" s="71">
        <f t="shared" si="3"/>
        <v>0</v>
      </c>
      <c r="Z68" s="274"/>
      <c r="AA68" s="277"/>
      <c r="AB68" s="277"/>
      <c r="AC68" s="277"/>
      <c r="AD68" s="277"/>
      <c r="AE68" s="277"/>
      <c r="AF68" s="277"/>
      <c r="AG68" s="277"/>
      <c r="AH68" s="280"/>
      <c r="AI68" s="298"/>
      <c r="AJ68" s="280"/>
    </row>
    <row r="69" spans="1:36" s="50" customFormat="1" ht="18.75" x14ac:dyDescent="0.25">
      <c r="A69" s="287"/>
      <c r="B69" s="290"/>
      <c r="C69" s="293"/>
      <c r="D69" s="196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14"/>
      <c r="S69" s="414"/>
      <c r="T69" s="414"/>
      <c r="U69" s="415"/>
      <c r="V69" s="46">
        <f t="shared" si="0"/>
        <v>0</v>
      </c>
      <c r="W69" s="11">
        <f t="shared" si="1"/>
        <v>0</v>
      </c>
      <c r="X69" s="11">
        <f t="shared" si="2"/>
        <v>0</v>
      </c>
      <c r="Y69" s="71">
        <f t="shared" si="3"/>
        <v>0</v>
      </c>
      <c r="Z69" s="274"/>
      <c r="AA69" s="277"/>
      <c r="AB69" s="277"/>
      <c r="AC69" s="277"/>
      <c r="AD69" s="277"/>
      <c r="AE69" s="277"/>
      <c r="AF69" s="277"/>
      <c r="AG69" s="277"/>
      <c r="AH69" s="280"/>
      <c r="AI69" s="298"/>
      <c r="AJ69" s="280"/>
    </row>
    <row r="70" spans="1:36" s="50" customFormat="1" ht="18.75" x14ac:dyDescent="0.25">
      <c r="A70" s="287"/>
      <c r="B70" s="290"/>
      <c r="C70" s="293"/>
      <c r="D70" s="196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8"/>
      <c r="S70" s="418"/>
      <c r="T70" s="418"/>
      <c r="U70" s="419"/>
      <c r="V70" s="46">
        <f t="shared" si="0"/>
        <v>0</v>
      </c>
      <c r="W70" s="11">
        <f t="shared" si="1"/>
        <v>0</v>
      </c>
      <c r="X70" s="11">
        <f t="shared" si="2"/>
        <v>0</v>
      </c>
      <c r="Y70" s="71">
        <f t="shared" si="3"/>
        <v>0</v>
      </c>
      <c r="Z70" s="274"/>
      <c r="AA70" s="277"/>
      <c r="AB70" s="277"/>
      <c r="AC70" s="277"/>
      <c r="AD70" s="277"/>
      <c r="AE70" s="277"/>
      <c r="AF70" s="277"/>
      <c r="AG70" s="277"/>
      <c r="AH70" s="280"/>
      <c r="AI70" s="298"/>
      <c r="AJ70" s="280"/>
    </row>
    <row r="71" spans="1:36" s="50" customFormat="1" ht="19.5" thickBot="1" x14ac:dyDescent="0.3">
      <c r="A71" s="288"/>
      <c r="B71" s="291"/>
      <c r="C71" s="294"/>
      <c r="D71" s="197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4"/>
      <c r="S71" s="424"/>
      <c r="T71" s="424"/>
      <c r="U71" s="425"/>
      <c r="V71" s="47">
        <f t="shared" si="0"/>
        <v>0</v>
      </c>
      <c r="W71" s="12">
        <f t="shared" si="1"/>
        <v>0</v>
      </c>
      <c r="X71" s="12">
        <f t="shared" si="2"/>
        <v>0</v>
      </c>
      <c r="Y71" s="72">
        <f t="shared" si="3"/>
        <v>0</v>
      </c>
      <c r="Z71" s="275"/>
      <c r="AA71" s="278"/>
      <c r="AB71" s="278"/>
      <c r="AC71" s="278"/>
      <c r="AD71" s="278"/>
      <c r="AE71" s="278"/>
      <c r="AF71" s="278"/>
      <c r="AG71" s="278"/>
      <c r="AH71" s="281"/>
      <c r="AI71" s="299"/>
      <c r="AJ71" s="281"/>
    </row>
    <row r="72" spans="1:36" s="50" customFormat="1" ht="18.75" x14ac:dyDescent="0.25">
      <c r="A72" s="286">
        <v>4</v>
      </c>
      <c r="B72" s="289" t="s">
        <v>29</v>
      </c>
      <c r="C72" s="292" t="s">
        <v>22</v>
      </c>
      <c r="D72" s="193">
        <f>250*0.9</f>
        <v>225</v>
      </c>
      <c r="E72" s="426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411"/>
      <c r="S72" s="411"/>
      <c r="T72" s="411"/>
      <c r="U72" s="412"/>
      <c r="V72" s="43">
        <f t="shared" si="0"/>
        <v>0</v>
      </c>
      <c r="W72" s="13">
        <f t="shared" si="1"/>
        <v>0</v>
      </c>
      <c r="X72" s="13">
        <f t="shared" si="2"/>
        <v>0</v>
      </c>
      <c r="Y72" s="70">
        <f t="shared" si="3"/>
        <v>0</v>
      </c>
      <c r="Z72" s="273">
        <f t="shared" ref="Z72:AC72" si="13">SUM(V72:V91)</f>
        <v>38.9</v>
      </c>
      <c r="AA72" s="276">
        <f t="shared" si="13"/>
        <v>44.566666666666663</v>
      </c>
      <c r="AB72" s="276">
        <f t="shared" si="13"/>
        <v>49.2</v>
      </c>
      <c r="AC72" s="276">
        <f t="shared" si="13"/>
        <v>48.166666666666664</v>
      </c>
      <c r="AD72" s="276">
        <f t="shared" ref="AD72" si="14">Z72*0.38*0.9*SQRT(3)</f>
        <v>23.042857533734828</v>
      </c>
      <c r="AE72" s="276">
        <f t="shared" si="6"/>
        <v>26.39957199880331</v>
      </c>
      <c r="AF72" s="276">
        <f t="shared" si="6"/>
        <v>29.144179708476962</v>
      </c>
      <c r="AG72" s="276">
        <f t="shared" si="6"/>
        <v>28.532072953082114</v>
      </c>
      <c r="AH72" s="279">
        <f>MAX(Z72:AC91)</f>
        <v>49.2</v>
      </c>
      <c r="AI72" s="297">
        <f t="shared" ref="AI72" si="15">AH72*0.38*0.9*SQRT(3)</f>
        <v>29.144179708476962</v>
      </c>
      <c r="AJ72" s="279">
        <f t="shared" ref="AJ72" si="16">D72-AI72</f>
        <v>195.85582029152303</v>
      </c>
    </row>
    <row r="73" spans="1:36" s="50" customFormat="1" ht="18.75" x14ac:dyDescent="0.25">
      <c r="A73" s="287"/>
      <c r="B73" s="290"/>
      <c r="C73" s="293"/>
      <c r="D73" s="196"/>
      <c r="E73" s="383" t="s">
        <v>872</v>
      </c>
      <c r="F73" s="383">
        <v>6</v>
      </c>
      <c r="G73" s="383">
        <v>17.100000000000001</v>
      </c>
      <c r="H73" s="383">
        <v>8</v>
      </c>
      <c r="I73" s="383">
        <v>7.2</v>
      </c>
      <c r="J73" s="383">
        <v>19</v>
      </c>
      <c r="K73" s="383">
        <v>12.3</v>
      </c>
      <c r="L73" s="383">
        <v>7.2</v>
      </c>
      <c r="M73" s="383">
        <v>22.1</v>
      </c>
      <c r="N73" s="383">
        <v>9.6999999999999993</v>
      </c>
      <c r="O73" s="383">
        <v>7.5</v>
      </c>
      <c r="P73" s="383">
        <v>21.5</v>
      </c>
      <c r="Q73" s="383">
        <v>9.1</v>
      </c>
      <c r="R73" s="414">
        <v>240</v>
      </c>
      <c r="S73" s="414">
        <v>239</v>
      </c>
      <c r="T73" s="414">
        <v>239</v>
      </c>
      <c r="U73" s="415">
        <v>239</v>
      </c>
      <c r="V73" s="46">
        <f t="shared" si="0"/>
        <v>10.366666666666667</v>
      </c>
      <c r="W73" s="11">
        <f t="shared" si="1"/>
        <v>12.833333333333334</v>
      </c>
      <c r="X73" s="11">
        <f t="shared" si="2"/>
        <v>13</v>
      </c>
      <c r="Y73" s="71">
        <f t="shared" si="3"/>
        <v>12.700000000000001</v>
      </c>
      <c r="Z73" s="274"/>
      <c r="AA73" s="277"/>
      <c r="AB73" s="277"/>
      <c r="AC73" s="277"/>
      <c r="AD73" s="277"/>
      <c r="AE73" s="277"/>
      <c r="AF73" s="277"/>
      <c r="AG73" s="277"/>
      <c r="AH73" s="280"/>
      <c r="AI73" s="298"/>
      <c r="AJ73" s="280"/>
    </row>
    <row r="74" spans="1:36" s="50" customFormat="1" ht="18.75" x14ac:dyDescent="0.25">
      <c r="A74" s="287"/>
      <c r="B74" s="290"/>
      <c r="C74" s="293"/>
      <c r="D74" s="196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8"/>
      <c r="S74" s="418"/>
      <c r="T74" s="418"/>
      <c r="U74" s="419"/>
      <c r="V74" s="46">
        <f t="shared" si="0"/>
        <v>0</v>
      </c>
      <c r="W74" s="11">
        <f t="shared" si="1"/>
        <v>0</v>
      </c>
      <c r="X74" s="11">
        <f t="shared" si="2"/>
        <v>0</v>
      </c>
      <c r="Y74" s="71">
        <f t="shared" si="3"/>
        <v>0</v>
      </c>
      <c r="Z74" s="274"/>
      <c r="AA74" s="277"/>
      <c r="AB74" s="277"/>
      <c r="AC74" s="277"/>
      <c r="AD74" s="277"/>
      <c r="AE74" s="277"/>
      <c r="AF74" s="277"/>
      <c r="AG74" s="277"/>
      <c r="AH74" s="280"/>
      <c r="AI74" s="298"/>
      <c r="AJ74" s="280"/>
    </row>
    <row r="75" spans="1:36" s="50" customFormat="1" ht="18.75" x14ac:dyDescent="0.25">
      <c r="A75" s="287"/>
      <c r="B75" s="290"/>
      <c r="C75" s="293"/>
      <c r="D75" s="196"/>
      <c r="E75" s="383" t="s">
        <v>873</v>
      </c>
      <c r="F75" s="383">
        <v>3.7</v>
      </c>
      <c r="G75" s="383">
        <v>1.1000000000000001</v>
      </c>
      <c r="H75" s="383">
        <v>1.7</v>
      </c>
      <c r="I75" s="420">
        <v>4.3</v>
      </c>
      <c r="J75" s="420">
        <v>2.9</v>
      </c>
      <c r="K75" s="420">
        <v>7.1</v>
      </c>
      <c r="L75" s="420">
        <v>4.8</v>
      </c>
      <c r="M75" s="420">
        <v>1.7</v>
      </c>
      <c r="N75" s="420">
        <v>2.2000000000000002</v>
      </c>
      <c r="O75" s="420">
        <v>5.0999999999999996</v>
      </c>
      <c r="P75" s="420">
        <v>1.9</v>
      </c>
      <c r="Q75" s="420">
        <v>2.2999999999999998</v>
      </c>
      <c r="R75" s="414">
        <v>240</v>
      </c>
      <c r="S75" s="414">
        <v>239</v>
      </c>
      <c r="T75" s="414">
        <v>239</v>
      </c>
      <c r="U75" s="415">
        <v>239</v>
      </c>
      <c r="V75" s="46">
        <f t="shared" si="0"/>
        <v>2.166666666666667</v>
      </c>
      <c r="W75" s="11">
        <f t="shared" si="1"/>
        <v>4.7666666666666666</v>
      </c>
      <c r="X75" s="11">
        <f t="shared" si="2"/>
        <v>2.9</v>
      </c>
      <c r="Y75" s="71">
        <f t="shared" si="3"/>
        <v>3.1</v>
      </c>
      <c r="Z75" s="274"/>
      <c r="AA75" s="277"/>
      <c r="AB75" s="277"/>
      <c r="AC75" s="277"/>
      <c r="AD75" s="277"/>
      <c r="AE75" s="277"/>
      <c r="AF75" s="277"/>
      <c r="AG75" s="277"/>
      <c r="AH75" s="280"/>
      <c r="AI75" s="298"/>
      <c r="AJ75" s="280"/>
    </row>
    <row r="76" spans="1:36" s="50" customFormat="1" ht="18.75" x14ac:dyDescent="0.25">
      <c r="A76" s="287"/>
      <c r="B76" s="290"/>
      <c r="C76" s="293"/>
      <c r="D76" s="196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8"/>
      <c r="S76" s="418"/>
      <c r="T76" s="418"/>
      <c r="U76" s="419"/>
      <c r="V76" s="46">
        <f t="shared" ref="V76:V139" si="17">IF(AND(F76=0,G76=0,H76=0),0,IF(AND(F76=0,G76=0),H76,IF(AND(F76=0,H76=0),G76,IF(AND(G76=0,H76=0),F76,IF(F76=0,(G76+H76)/2,IF(G76=0,(F76+H76)/2,IF(H76=0,(F76+G76)/2,(F76+G76+H76)/3)))))))</f>
        <v>0</v>
      </c>
      <c r="W76" s="11">
        <f t="shared" ref="W76:W139" si="18">IF(AND(I76=0,J76=0,K76=0),0,IF(AND(I76=0,J76=0),K76,IF(AND(I76=0,K76=0),J76,IF(AND(J76=0,K76=0),I76,IF(I76=0,(J76+K76)/2,IF(J76=0,(I76+K76)/2,IF(K76=0,(I76+J76)/2,(I76+J76+K76)/3)))))))</f>
        <v>0</v>
      </c>
      <c r="X76" s="11">
        <f t="shared" ref="X76:X139" si="19">IF(AND(L76=0,M76=0,N76=0),0,IF(AND(L76=0,M76=0),N76,IF(AND(L76=0,N76=0),M76,IF(AND(M76=0,N76=0),L76,IF(L76=0,(M76+N76)/2,IF(M76=0,(L76+N76)/2,IF(N76=0,(L76+M76)/2,(L76+M76+N76)/3)))))))</f>
        <v>0</v>
      </c>
      <c r="Y76" s="71">
        <f t="shared" ref="Y76:Y139" si="20">IF(AND(O76=0,P76=0,Q76=0),0,IF(AND(O76=0,P76=0),Q76,IF(AND(O76=0,Q76=0),P76,IF(AND(P76=0,Q76=0),O76,IF(O76=0,(P76+Q76)/2,IF(P76=0,(O76+Q76)/2,IF(Q76=0,(O76+P76)/2,(O76+P76+Q76)/3)))))))</f>
        <v>0</v>
      </c>
      <c r="Z76" s="274"/>
      <c r="AA76" s="277"/>
      <c r="AB76" s="277"/>
      <c r="AC76" s="277"/>
      <c r="AD76" s="277"/>
      <c r="AE76" s="277"/>
      <c r="AF76" s="277"/>
      <c r="AG76" s="277"/>
      <c r="AH76" s="280"/>
      <c r="AI76" s="298"/>
      <c r="AJ76" s="280"/>
    </row>
    <row r="77" spans="1:36" s="50" customFormat="1" ht="18.75" x14ac:dyDescent="0.25">
      <c r="A77" s="287"/>
      <c r="B77" s="290"/>
      <c r="C77" s="293"/>
      <c r="D77" s="196"/>
      <c r="E77" s="383" t="s">
        <v>874</v>
      </c>
      <c r="F77" s="383">
        <v>11.6</v>
      </c>
      <c r="G77" s="383">
        <v>12.2</v>
      </c>
      <c r="H77" s="383">
        <v>11.2</v>
      </c>
      <c r="I77" s="420">
        <v>12.1</v>
      </c>
      <c r="J77" s="420">
        <v>7.5</v>
      </c>
      <c r="K77" s="420">
        <v>10</v>
      </c>
      <c r="L77" s="420">
        <v>15.1</v>
      </c>
      <c r="M77" s="420">
        <v>15.6</v>
      </c>
      <c r="N77" s="420">
        <v>14.5</v>
      </c>
      <c r="O77" s="420">
        <v>14.2</v>
      </c>
      <c r="P77" s="420">
        <v>15.1</v>
      </c>
      <c r="Q77" s="420">
        <v>15</v>
      </c>
      <c r="R77" s="414">
        <v>240</v>
      </c>
      <c r="S77" s="414">
        <v>239</v>
      </c>
      <c r="T77" s="414">
        <v>239</v>
      </c>
      <c r="U77" s="415">
        <v>239</v>
      </c>
      <c r="V77" s="46">
        <f t="shared" si="17"/>
        <v>11.666666666666666</v>
      </c>
      <c r="W77" s="11">
        <f t="shared" si="18"/>
        <v>9.8666666666666671</v>
      </c>
      <c r="X77" s="11">
        <f t="shared" si="19"/>
        <v>15.066666666666668</v>
      </c>
      <c r="Y77" s="71">
        <f t="shared" si="20"/>
        <v>14.766666666666666</v>
      </c>
      <c r="Z77" s="274"/>
      <c r="AA77" s="277"/>
      <c r="AB77" s="277"/>
      <c r="AC77" s="277"/>
      <c r="AD77" s="277"/>
      <c r="AE77" s="277"/>
      <c r="AF77" s="277"/>
      <c r="AG77" s="277"/>
      <c r="AH77" s="280"/>
      <c r="AI77" s="298"/>
      <c r="AJ77" s="280"/>
    </row>
    <row r="78" spans="1:36" s="50" customFormat="1" ht="18.75" x14ac:dyDescent="0.25">
      <c r="A78" s="287"/>
      <c r="B78" s="290"/>
      <c r="C78" s="293"/>
      <c r="D78" s="196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8"/>
      <c r="S78" s="418"/>
      <c r="T78" s="418"/>
      <c r="U78" s="419"/>
      <c r="V78" s="46">
        <f t="shared" si="17"/>
        <v>0</v>
      </c>
      <c r="W78" s="11">
        <f t="shared" si="18"/>
        <v>0</v>
      </c>
      <c r="X78" s="11">
        <f t="shared" si="19"/>
        <v>0</v>
      </c>
      <c r="Y78" s="71">
        <f t="shared" si="20"/>
        <v>0</v>
      </c>
      <c r="Z78" s="274"/>
      <c r="AA78" s="277"/>
      <c r="AB78" s="277"/>
      <c r="AC78" s="277"/>
      <c r="AD78" s="277"/>
      <c r="AE78" s="277"/>
      <c r="AF78" s="277"/>
      <c r="AG78" s="277"/>
      <c r="AH78" s="280"/>
      <c r="AI78" s="298"/>
      <c r="AJ78" s="280"/>
    </row>
    <row r="79" spans="1:36" s="50" customFormat="1" ht="18.75" x14ac:dyDescent="0.25">
      <c r="A79" s="287"/>
      <c r="B79" s="290"/>
      <c r="C79" s="293"/>
      <c r="D79" s="196"/>
      <c r="E79" s="420" t="s">
        <v>603</v>
      </c>
      <c r="F79" s="383">
        <v>5.7</v>
      </c>
      <c r="G79" s="383">
        <v>19.5</v>
      </c>
      <c r="H79" s="383">
        <v>18.899999999999999</v>
      </c>
      <c r="I79" s="420">
        <v>7.9</v>
      </c>
      <c r="J79" s="420">
        <v>21.4</v>
      </c>
      <c r="K79" s="420">
        <v>22</v>
      </c>
      <c r="L79" s="420">
        <v>7.4</v>
      </c>
      <c r="M79" s="420">
        <v>23.8</v>
      </c>
      <c r="N79" s="420">
        <v>23.5</v>
      </c>
      <c r="O79" s="420">
        <v>8.1999999999999993</v>
      </c>
      <c r="P79" s="420">
        <v>21.4</v>
      </c>
      <c r="Q79" s="420">
        <v>23.2</v>
      </c>
      <c r="R79" s="414">
        <v>240</v>
      </c>
      <c r="S79" s="414">
        <v>239</v>
      </c>
      <c r="T79" s="414">
        <v>239</v>
      </c>
      <c r="U79" s="415">
        <v>239</v>
      </c>
      <c r="V79" s="46">
        <f t="shared" si="17"/>
        <v>14.699999999999998</v>
      </c>
      <c r="W79" s="11">
        <f t="shared" si="18"/>
        <v>17.099999999999998</v>
      </c>
      <c r="X79" s="11">
        <f t="shared" si="19"/>
        <v>18.233333333333334</v>
      </c>
      <c r="Y79" s="71">
        <f t="shared" si="20"/>
        <v>17.599999999999998</v>
      </c>
      <c r="Z79" s="274"/>
      <c r="AA79" s="277"/>
      <c r="AB79" s="277"/>
      <c r="AC79" s="277"/>
      <c r="AD79" s="277"/>
      <c r="AE79" s="277"/>
      <c r="AF79" s="277"/>
      <c r="AG79" s="277"/>
      <c r="AH79" s="280"/>
      <c r="AI79" s="298"/>
      <c r="AJ79" s="280"/>
    </row>
    <row r="80" spans="1:36" s="50" customFormat="1" ht="18.75" x14ac:dyDescent="0.25">
      <c r="A80" s="287"/>
      <c r="B80" s="290"/>
      <c r="C80" s="293"/>
      <c r="D80" s="196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8"/>
      <c r="S80" s="418"/>
      <c r="T80" s="418"/>
      <c r="U80" s="419"/>
      <c r="V80" s="46">
        <f t="shared" si="17"/>
        <v>0</v>
      </c>
      <c r="W80" s="11">
        <f t="shared" si="18"/>
        <v>0</v>
      </c>
      <c r="X80" s="11">
        <f t="shared" si="19"/>
        <v>0</v>
      </c>
      <c r="Y80" s="71">
        <f t="shared" si="20"/>
        <v>0</v>
      </c>
      <c r="Z80" s="274"/>
      <c r="AA80" s="277"/>
      <c r="AB80" s="277"/>
      <c r="AC80" s="277"/>
      <c r="AD80" s="277"/>
      <c r="AE80" s="277"/>
      <c r="AF80" s="277"/>
      <c r="AG80" s="277"/>
      <c r="AH80" s="280"/>
      <c r="AI80" s="298"/>
      <c r="AJ80" s="280"/>
    </row>
    <row r="81" spans="1:36" s="50" customFormat="1" ht="18.75" x14ac:dyDescent="0.25">
      <c r="A81" s="287"/>
      <c r="B81" s="290"/>
      <c r="C81" s="293"/>
      <c r="D81" s="196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14"/>
      <c r="S81" s="414"/>
      <c r="T81" s="414"/>
      <c r="U81" s="415"/>
      <c r="V81" s="46">
        <f t="shared" si="17"/>
        <v>0</v>
      </c>
      <c r="W81" s="11">
        <f t="shared" si="18"/>
        <v>0</v>
      </c>
      <c r="X81" s="11">
        <f t="shared" si="19"/>
        <v>0</v>
      </c>
      <c r="Y81" s="71">
        <f t="shared" si="20"/>
        <v>0</v>
      </c>
      <c r="Z81" s="274"/>
      <c r="AA81" s="277"/>
      <c r="AB81" s="277"/>
      <c r="AC81" s="277"/>
      <c r="AD81" s="277"/>
      <c r="AE81" s="277"/>
      <c r="AF81" s="277"/>
      <c r="AG81" s="277"/>
      <c r="AH81" s="280"/>
      <c r="AI81" s="298"/>
      <c r="AJ81" s="280"/>
    </row>
    <row r="82" spans="1:36" s="50" customFormat="1" ht="18.75" x14ac:dyDescent="0.25">
      <c r="A82" s="287"/>
      <c r="B82" s="290"/>
      <c r="C82" s="293"/>
      <c r="D82" s="196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8"/>
      <c r="S82" s="418"/>
      <c r="T82" s="418"/>
      <c r="U82" s="419"/>
      <c r="V82" s="46">
        <f t="shared" si="17"/>
        <v>0</v>
      </c>
      <c r="W82" s="11">
        <f t="shared" si="18"/>
        <v>0</v>
      </c>
      <c r="X82" s="11">
        <f t="shared" si="19"/>
        <v>0</v>
      </c>
      <c r="Y82" s="71">
        <f t="shared" si="20"/>
        <v>0</v>
      </c>
      <c r="Z82" s="274"/>
      <c r="AA82" s="277"/>
      <c r="AB82" s="277"/>
      <c r="AC82" s="277"/>
      <c r="AD82" s="277"/>
      <c r="AE82" s="277"/>
      <c r="AF82" s="277"/>
      <c r="AG82" s="277"/>
      <c r="AH82" s="280"/>
      <c r="AI82" s="298"/>
      <c r="AJ82" s="280"/>
    </row>
    <row r="83" spans="1:36" s="50" customFormat="1" ht="18.75" x14ac:dyDescent="0.25">
      <c r="A83" s="287"/>
      <c r="B83" s="290"/>
      <c r="C83" s="293"/>
      <c r="D83" s="196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14"/>
      <c r="S83" s="414"/>
      <c r="T83" s="414"/>
      <c r="U83" s="415"/>
      <c r="V83" s="46">
        <f t="shared" si="17"/>
        <v>0</v>
      </c>
      <c r="W83" s="11">
        <f t="shared" si="18"/>
        <v>0</v>
      </c>
      <c r="X83" s="11">
        <f t="shared" si="19"/>
        <v>0</v>
      </c>
      <c r="Y83" s="71">
        <f t="shared" si="20"/>
        <v>0</v>
      </c>
      <c r="Z83" s="274"/>
      <c r="AA83" s="277"/>
      <c r="AB83" s="277"/>
      <c r="AC83" s="277"/>
      <c r="AD83" s="277"/>
      <c r="AE83" s="277"/>
      <c r="AF83" s="277"/>
      <c r="AG83" s="277"/>
      <c r="AH83" s="280"/>
      <c r="AI83" s="298"/>
      <c r="AJ83" s="280"/>
    </row>
    <row r="84" spans="1:36" s="50" customFormat="1" ht="18.75" x14ac:dyDescent="0.25">
      <c r="A84" s="287"/>
      <c r="B84" s="290"/>
      <c r="C84" s="293"/>
      <c r="D84" s="196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8"/>
      <c r="S84" s="418"/>
      <c r="T84" s="418"/>
      <c r="U84" s="419"/>
      <c r="V84" s="46">
        <f t="shared" si="17"/>
        <v>0</v>
      </c>
      <c r="W84" s="11">
        <f t="shared" si="18"/>
        <v>0</v>
      </c>
      <c r="X84" s="11">
        <f t="shared" si="19"/>
        <v>0</v>
      </c>
      <c r="Y84" s="71">
        <f t="shared" si="20"/>
        <v>0</v>
      </c>
      <c r="Z84" s="274"/>
      <c r="AA84" s="277"/>
      <c r="AB84" s="277"/>
      <c r="AC84" s="277"/>
      <c r="AD84" s="277"/>
      <c r="AE84" s="277"/>
      <c r="AF84" s="277"/>
      <c r="AG84" s="277"/>
      <c r="AH84" s="280"/>
      <c r="AI84" s="298"/>
      <c r="AJ84" s="280"/>
    </row>
    <row r="85" spans="1:36" s="50" customFormat="1" ht="18.75" x14ac:dyDescent="0.25">
      <c r="A85" s="287"/>
      <c r="B85" s="290"/>
      <c r="C85" s="293"/>
      <c r="D85" s="196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14"/>
      <c r="S85" s="414"/>
      <c r="T85" s="414"/>
      <c r="U85" s="415"/>
      <c r="V85" s="46">
        <f t="shared" si="17"/>
        <v>0</v>
      </c>
      <c r="W85" s="11">
        <f t="shared" si="18"/>
        <v>0</v>
      </c>
      <c r="X85" s="11">
        <f t="shared" si="19"/>
        <v>0</v>
      </c>
      <c r="Y85" s="71">
        <f t="shared" si="20"/>
        <v>0</v>
      </c>
      <c r="Z85" s="274"/>
      <c r="AA85" s="277"/>
      <c r="AB85" s="277"/>
      <c r="AC85" s="277"/>
      <c r="AD85" s="277"/>
      <c r="AE85" s="277"/>
      <c r="AF85" s="277"/>
      <c r="AG85" s="277"/>
      <c r="AH85" s="280"/>
      <c r="AI85" s="298"/>
      <c r="AJ85" s="280"/>
    </row>
    <row r="86" spans="1:36" s="50" customFormat="1" ht="18.75" x14ac:dyDescent="0.25">
      <c r="A86" s="287"/>
      <c r="B86" s="290"/>
      <c r="C86" s="293"/>
      <c r="D86" s="196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8"/>
      <c r="S86" s="418"/>
      <c r="T86" s="418"/>
      <c r="U86" s="419"/>
      <c r="V86" s="46">
        <f t="shared" si="17"/>
        <v>0</v>
      </c>
      <c r="W86" s="11">
        <f t="shared" si="18"/>
        <v>0</v>
      </c>
      <c r="X86" s="11">
        <f t="shared" si="19"/>
        <v>0</v>
      </c>
      <c r="Y86" s="71">
        <f t="shared" si="20"/>
        <v>0</v>
      </c>
      <c r="Z86" s="274"/>
      <c r="AA86" s="277"/>
      <c r="AB86" s="277"/>
      <c r="AC86" s="277"/>
      <c r="AD86" s="277"/>
      <c r="AE86" s="277"/>
      <c r="AF86" s="277"/>
      <c r="AG86" s="277"/>
      <c r="AH86" s="280"/>
      <c r="AI86" s="298"/>
      <c r="AJ86" s="280"/>
    </row>
    <row r="87" spans="1:36" s="50" customFormat="1" ht="18.75" x14ac:dyDescent="0.25">
      <c r="A87" s="287"/>
      <c r="B87" s="290"/>
      <c r="C87" s="293"/>
      <c r="D87" s="196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14"/>
      <c r="S87" s="414"/>
      <c r="T87" s="414"/>
      <c r="U87" s="415"/>
      <c r="V87" s="46">
        <f t="shared" si="17"/>
        <v>0</v>
      </c>
      <c r="W87" s="11">
        <f t="shared" si="18"/>
        <v>0</v>
      </c>
      <c r="X87" s="11">
        <f t="shared" si="19"/>
        <v>0</v>
      </c>
      <c r="Y87" s="71">
        <f t="shared" si="20"/>
        <v>0</v>
      </c>
      <c r="Z87" s="274"/>
      <c r="AA87" s="277"/>
      <c r="AB87" s="277"/>
      <c r="AC87" s="277"/>
      <c r="AD87" s="277"/>
      <c r="AE87" s="277"/>
      <c r="AF87" s="277"/>
      <c r="AG87" s="277"/>
      <c r="AH87" s="280"/>
      <c r="AI87" s="298"/>
      <c r="AJ87" s="280"/>
    </row>
    <row r="88" spans="1:36" s="50" customFormat="1" ht="18.75" x14ac:dyDescent="0.25">
      <c r="A88" s="287"/>
      <c r="B88" s="290"/>
      <c r="C88" s="293"/>
      <c r="D88" s="196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8"/>
      <c r="S88" s="418"/>
      <c r="T88" s="418"/>
      <c r="U88" s="419"/>
      <c r="V88" s="46">
        <f t="shared" si="17"/>
        <v>0</v>
      </c>
      <c r="W88" s="11">
        <f t="shared" si="18"/>
        <v>0</v>
      </c>
      <c r="X88" s="11">
        <f t="shared" si="19"/>
        <v>0</v>
      </c>
      <c r="Y88" s="71">
        <f t="shared" si="20"/>
        <v>0</v>
      </c>
      <c r="Z88" s="274"/>
      <c r="AA88" s="277"/>
      <c r="AB88" s="277"/>
      <c r="AC88" s="277"/>
      <c r="AD88" s="277"/>
      <c r="AE88" s="277"/>
      <c r="AF88" s="277"/>
      <c r="AG88" s="277"/>
      <c r="AH88" s="280"/>
      <c r="AI88" s="298"/>
      <c r="AJ88" s="280"/>
    </row>
    <row r="89" spans="1:36" s="50" customFormat="1" ht="18.75" x14ac:dyDescent="0.25">
      <c r="A89" s="287"/>
      <c r="B89" s="290"/>
      <c r="C89" s="293"/>
      <c r="D89" s="196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14"/>
      <c r="S89" s="414"/>
      <c r="T89" s="414"/>
      <c r="U89" s="415"/>
      <c r="V89" s="46">
        <f t="shared" si="17"/>
        <v>0</v>
      </c>
      <c r="W89" s="11">
        <f t="shared" si="18"/>
        <v>0</v>
      </c>
      <c r="X89" s="11">
        <f t="shared" si="19"/>
        <v>0</v>
      </c>
      <c r="Y89" s="71">
        <f t="shared" si="20"/>
        <v>0</v>
      </c>
      <c r="Z89" s="274"/>
      <c r="AA89" s="277"/>
      <c r="AB89" s="277"/>
      <c r="AC89" s="277"/>
      <c r="AD89" s="277"/>
      <c r="AE89" s="277"/>
      <c r="AF89" s="277"/>
      <c r="AG89" s="277"/>
      <c r="AH89" s="280"/>
      <c r="AI89" s="298"/>
      <c r="AJ89" s="280"/>
    </row>
    <row r="90" spans="1:36" s="50" customFormat="1" ht="18.75" x14ac:dyDescent="0.25">
      <c r="A90" s="287"/>
      <c r="B90" s="290"/>
      <c r="C90" s="293"/>
      <c r="D90" s="196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8"/>
      <c r="S90" s="418"/>
      <c r="T90" s="418"/>
      <c r="U90" s="419"/>
      <c r="V90" s="46">
        <f t="shared" si="17"/>
        <v>0</v>
      </c>
      <c r="W90" s="11">
        <f t="shared" si="18"/>
        <v>0</v>
      </c>
      <c r="X90" s="11">
        <f t="shared" si="19"/>
        <v>0</v>
      </c>
      <c r="Y90" s="71">
        <f t="shared" si="20"/>
        <v>0</v>
      </c>
      <c r="Z90" s="274"/>
      <c r="AA90" s="277"/>
      <c r="AB90" s="277"/>
      <c r="AC90" s="277"/>
      <c r="AD90" s="277"/>
      <c r="AE90" s="277"/>
      <c r="AF90" s="277"/>
      <c r="AG90" s="277"/>
      <c r="AH90" s="280"/>
      <c r="AI90" s="298"/>
      <c r="AJ90" s="280"/>
    </row>
    <row r="91" spans="1:36" s="50" customFormat="1" ht="19.5" thickBot="1" x14ac:dyDescent="0.3">
      <c r="A91" s="288"/>
      <c r="B91" s="291"/>
      <c r="C91" s="294"/>
      <c r="D91" s="197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4"/>
      <c r="S91" s="424"/>
      <c r="T91" s="424"/>
      <c r="U91" s="425"/>
      <c r="V91" s="47">
        <f t="shared" si="17"/>
        <v>0</v>
      </c>
      <c r="W91" s="12">
        <f t="shared" si="18"/>
        <v>0</v>
      </c>
      <c r="X91" s="12">
        <f t="shared" si="19"/>
        <v>0</v>
      </c>
      <c r="Y91" s="72">
        <f t="shared" si="20"/>
        <v>0</v>
      </c>
      <c r="Z91" s="275"/>
      <c r="AA91" s="278"/>
      <c r="AB91" s="278"/>
      <c r="AC91" s="278"/>
      <c r="AD91" s="278"/>
      <c r="AE91" s="278"/>
      <c r="AF91" s="278"/>
      <c r="AG91" s="278"/>
      <c r="AH91" s="281"/>
      <c r="AI91" s="299"/>
      <c r="AJ91" s="281"/>
    </row>
    <row r="92" spans="1:36" s="50" customFormat="1" ht="18.75" x14ac:dyDescent="0.25">
      <c r="A92" s="286">
        <v>5</v>
      </c>
      <c r="B92" s="289" t="s">
        <v>37</v>
      </c>
      <c r="C92" s="292" t="s">
        <v>22</v>
      </c>
      <c r="D92" s="193">
        <f>250*0.9</f>
        <v>225</v>
      </c>
      <c r="E92" s="426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411"/>
      <c r="S92" s="411"/>
      <c r="T92" s="411"/>
      <c r="U92" s="412"/>
      <c r="V92" s="43">
        <f t="shared" si="17"/>
        <v>0</v>
      </c>
      <c r="W92" s="13">
        <f t="shared" si="18"/>
        <v>0</v>
      </c>
      <c r="X92" s="13">
        <f t="shared" si="19"/>
        <v>0</v>
      </c>
      <c r="Y92" s="70">
        <f t="shared" si="20"/>
        <v>0</v>
      </c>
      <c r="Z92" s="273">
        <f t="shared" ref="Z92:AC92" si="21">SUM(V92:V111)</f>
        <v>58.966666666666669</v>
      </c>
      <c r="AA92" s="276">
        <f t="shared" si="21"/>
        <v>31.166666666666664</v>
      </c>
      <c r="AB92" s="276">
        <f t="shared" si="21"/>
        <v>78.566666666666663</v>
      </c>
      <c r="AC92" s="276">
        <f t="shared" si="21"/>
        <v>72.900000000000006</v>
      </c>
      <c r="AD92" s="276">
        <f t="shared" ref="AD92" si="22">Z92*0.38*0.9*SQRT(3)</f>
        <v>34.929575815918525</v>
      </c>
      <c r="AE92" s="276">
        <f t="shared" si="6"/>
        <v>18.461929557876662</v>
      </c>
      <c r="AF92" s="276">
        <f t="shared" si="6"/>
        <v>46.539858789214215</v>
      </c>
      <c r="AG92" s="276">
        <f t="shared" si="6"/>
        <v>43.183144324145736</v>
      </c>
      <c r="AH92" s="279">
        <f>MAX(Z92:AC111)</f>
        <v>78.566666666666663</v>
      </c>
      <c r="AI92" s="297">
        <f t="shared" ref="AI92" si="23">AH92*0.38*0.9*SQRT(3)</f>
        <v>46.539858789214215</v>
      </c>
      <c r="AJ92" s="279">
        <f t="shared" ref="AJ92" si="24">D92-AI92</f>
        <v>178.46014121078579</v>
      </c>
    </row>
    <row r="93" spans="1:36" s="50" customFormat="1" ht="18.75" x14ac:dyDescent="0.25">
      <c r="A93" s="287"/>
      <c r="B93" s="290"/>
      <c r="C93" s="293"/>
      <c r="D93" s="196"/>
      <c r="E93" s="420" t="s">
        <v>609</v>
      </c>
      <c r="F93" s="383">
        <v>27.3</v>
      </c>
      <c r="G93" s="383">
        <v>21.8</v>
      </c>
      <c r="H93" s="383">
        <v>40</v>
      </c>
      <c r="I93" s="383">
        <v>5.7</v>
      </c>
      <c r="J93" s="383">
        <v>7</v>
      </c>
      <c r="K93" s="383">
        <v>17.399999999999999</v>
      </c>
      <c r="L93" s="383">
        <v>31.3</v>
      </c>
      <c r="M93" s="383">
        <v>28.1</v>
      </c>
      <c r="N93" s="383">
        <v>49</v>
      </c>
      <c r="O93" s="383">
        <v>27.7</v>
      </c>
      <c r="P93" s="383">
        <v>26</v>
      </c>
      <c r="Q93" s="383">
        <v>41</v>
      </c>
      <c r="R93" s="414">
        <v>233</v>
      </c>
      <c r="S93" s="414">
        <v>235</v>
      </c>
      <c r="T93" s="414">
        <v>233</v>
      </c>
      <c r="U93" s="415">
        <v>233</v>
      </c>
      <c r="V93" s="46">
        <f t="shared" si="17"/>
        <v>29.7</v>
      </c>
      <c r="W93" s="11">
        <f t="shared" si="18"/>
        <v>10.033333333333333</v>
      </c>
      <c r="X93" s="11">
        <f t="shared" si="19"/>
        <v>36.133333333333333</v>
      </c>
      <c r="Y93" s="71">
        <f t="shared" si="20"/>
        <v>31.566666666666666</v>
      </c>
      <c r="Z93" s="274"/>
      <c r="AA93" s="277"/>
      <c r="AB93" s="277"/>
      <c r="AC93" s="277"/>
      <c r="AD93" s="277"/>
      <c r="AE93" s="277"/>
      <c r="AF93" s="277"/>
      <c r="AG93" s="277"/>
      <c r="AH93" s="280"/>
      <c r="AI93" s="298"/>
      <c r="AJ93" s="280"/>
    </row>
    <row r="94" spans="1:36" s="50" customFormat="1" ht="18.75" x14ac:dyDescent="0.25">
      <c r="A94" s="287"/>
      <c r="B94" s="290"/>
      <c r="C94" s="293"/>
      <c r="D94" s="196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8"/>
      <c r="S94" s="418"/>
      <c r="T94" s="418"/>
      <c r="U94" s="419"/>
      <c r="V94" s="46">
        <f t="shared" si="17"/>
        <v>0</v>
      </c>
      <c r="W94" s="11">
        <f t="shared" si="18"/>
        <v>0</v>
      </c>
      <c r="X94" s="11">
        <f t="shared" si="19"/>
        <v>0</v>
      </c>
      <c r="Y94" s="71">
        <f t="shared" si="20"/>
        <v>0</v>
      </c>
      <c r="Z94" s="274"/>
      <c r="AA94" s="277"/>
      <c r="AB94" s="277"/>
      <c r="AC94" s="277"/>
      <c r="AD94" s="277"/>
      <c r="AE94" s="277"/>
      <c r="AF94" s="277"/>
      <c r="AG94" s="277"/>
      <c r="AH94" s="280"/>
      <c r="AI94" s="298"/>
      <c r="AJ94" s="280"/>
    </row>
    <row r="95" spans="1:36" s="50" customFormat="1" ht="18.75" x14ac:dyDescent="0.25">
      <c r="A95" s="287"/>
      <c r="B95" s="290"/>
      <c r="C95" s="293"/>
      <c r="D95" s="196"/>
      <c r="E95" s="420" t="s">
        <v>875</v>
      </c>
      <c r="F95" s="383">
        <v>11.6</v>
      </c>
      <c r="G95" s="383">
        <v>1.9</v>
      </c>
      <c r="H95" s="383">
        <v>8</v>
      </c>
      <c r="I95" s="420">
        <v>15</v>
      </c>
      <c r="J95" s="420">
        <v>4.2</v>
      </c>
      <c r="K95" s="420">
        <v>9.1</v>
      </c>
      <c r="L95" s="420">
        <v>15.5</v>
      </c>
      <c r="M95" s="420">
        <v>2.5</v>
      </c>
      <c r="N95" s="420">
        <v>19.8</v>
      </c>
      <c r="O95" s="420">
        <v>16</v>
      </c>
      <c r="P95" s="420">
        <v>1.8</v>
      </c>
      <c r="Q95" s="420">
        <v>18.7</v>
      </c>
      <c r="R95" s="414">
        <v>233</v>
      </c>
      <c r="S95" s="414">
        <v>235</v>
      </c>
      <c r="T95" s="414">
        <v>233</v>
      </c>
      <c r="U95" s="415">
        <v>233</v>
      </c>
      <c r="V95" s="46">
        <f t="shared" si="17"/>
        <v>7.166666666666667</v>
      </c>
      <c r="W95" s="11">
        <f t="shared" si="18"/>
        <v>9.4333333333333318</v>
      </c>
      <c r="X95" s="11">
        <f t="shared" si="19"/>
        <v>12.6</v>
      </c>
      <c r="Y95" s="71">
        <f t="shared" si="20"/>
        <v>12.166666666666666</v>
      </c>
      <c r="Z95" s="274"/>
      <c r="AA95" s="277"/>
      <c r="AB95" s="277"/>
      <c r="AC95" s="277"/>
      <c r="AD95" s="277"/>
      <c r="AE95" s="277"/>
      <c r="AF95" s="277"/>
      <c r="AG95" s="277"/>
      <c r="AH95" s="280"/>
      <c r="AI95" s="298"/>
      <c r="AJ95" s="280"/>
    </row>
    <row r="96" spans="1:36" s="50" customFormat="1" ht="18.75" x14ac:dyDescent="0.25">
      <c r="A96" s="287"/>
      <c r="B96" s="290"/>
      <c r="C96" s="293"/>
      <c r="D96" s="196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8"/>
      <c r="S96" s="418"/>
      <c r="T96" s="418"/>
      <c r="U96" s="419"/>
      <c r="V96" s="46">
        <f t="shared" si="17"/>
        <v>0</v>
      </c>
      <c r="W96" s="11">
        <f t="shared" si="18"/>
        <v>0</v>
      </c>
      <c r="X96" s="11">
        <f t="shared" si="19"/>
        <v>0</v>
      </c>
      <c r="Y96" s="71">
        <f t="shared" si="20"/>
        <v>0</v>
      </c>
      <c r="Z96" s="274"/>
      <c r="AA96" s="277"/>
      <c r="AB96" s="277"/>
      <c r="AC96" s="277"/>
      <c r="AD96" s="277"/>
      <c r="AE96" s="277"/>
      <c r="AF96" s="277"/>
      <c r="AG96" s="277"/>
      <c r="AH96" s="280"/>
      <c r="AI96" s="298"/>
      <c r="AJ96" s="280"/>
    </row>
    <row r="97" spans="1:36" s="50" customFormat="1" ht="18.75" x14ac:dyDescent="0.25">
      <c r="A97" s="287"/>
      <c r="B97" s="290"/>
      <c r="C97" s="293"/>
      <c r="D97" s="196"/>
      <c r="E97" s="420" t="s">
        <v>876</v>
      </c>
      <c r="F97" s="383">
        <v>5.2</v>
      </c>
      <c r="G97" s="383">
        <v>18.899999999999999</v>
      </c>
      <c r="H97" s="383">
        <v>10</v>
      </c>
      <c r="I97" s="420">
        <v>3.1</v>
      </c>
      <c r="J97" s="420">
        <v>12.2</v>
      </c>
      <c r="K97" s="420">
        <v>8</v>
      </c>
      <c r="L97" s="420">
        <v>6.9</v>
      </c>
      <c r="M97" s="420">
        <v>24.5</v>
      </c>
      <c r="N97" s="420">
        <v>13.7</v>
      </c>
      <c r="O97" s="420">
        <v>6.7</v>
      </c>
      <c r="P97" s="420">
        <v>22.6</v>
      </c>
      <c r="Q97" s="420">
        <v>14</v>
      </c>
      <c r="R97" s="414">
        <v>233</v>
      </c>
      <c r="S97" s="414">
        <v>235</v>
      </c>
      <c r="T97" s="414">
        <v>233</v>
      </c>
      <c r="U97" s="415">
        <v>233</v>
      </c>
      <c r="V97" s="46">
        <f t="shared" si="17"/>
        <v>11.366666666666665</v>
      </c>
      <c r="W97" s="11">
        <f t="shared" si="18"/>
        <v>7.7666666666666657</v>
      </c>
      <c r="X97" s="11">
        <f t="shared" si="19"/>
        <v>15.033333333333331</v>
      </c>
      <c r="Y97" s="71">
        <f t="shared" si="20"/>
        <v>14.433333333333332</v>
      </c>
      <c r="Z97" s="274"/>
      <c r="AA97" s="277"/>
      <c r="AB97" s="277"/>
      <c r="AC97" s="277"/>
      <c r="AD97" s="277"/>
      <c r="AE97" s="277"/>
      <c r="AF97" s="277"/>
      <c r="AG97" s="277"/>
      <c r="AH97" s="280"/>
      <c r="AI97" s="298"/>
      <c r="AJ97" s="280"/>
    </row>
    <row r="98" spans="1:36" s="50" customFormat="1" ht="18.75" x14ac:dyDescent="0.25">
      <c r="A98" s="287"/>
      <c r="B98" s="290"/>
      <c r="C98" s="293"/>
      <c r="D98" s="196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8"/>
      <c r="S98" s="418"/>
      <c r="T98" s="418"/>
      <c r="U98" s="419"/>
      <c r="V98" s="46">
        <f t="shared" si="17"/>
        <v>0</v>
      </c>
      <c r="W98" s="11">
        <f t="shared" si="18"/>
        <v>0</v>
      </c>
      <c r="X98" s="11">
        <f t="shared" si="19"/>
        <v>0</v>
      </c>
      <c r="Y98" s="71">
        <f t="shared" si="20"/>
        <v>0</v>
      </c>
      <c r="Z98" s="274"/>
      <c r="AA98" s="277"/>
      <c r="AB98" s="277"/>
      <c r="AC98" s="277"/>
      <c r="AD98" s="277"/>
      <c r="AE98" s="277"/>
      <c r="AF98" s="277"/>
      <c r="AG98" s="277"/>
      <c r="AH98" s="280"/>
      <c r="AI98" s="298"/>
      <c r="AJ98" s="280"/>
    </row>
    <row r="99" spans="1:36" s="50" customFormat="1" ht="18.75" x14ac:dyDescent="0.25">
      <c r="A99" s="287"/>
      <c r="B99" s="290"/>
      <c r="C99" s="293"/>
      <c r="D99" s="196"/>
      <c r="E99" s="420" t="s">
        <v>608</v>
      </c>
      <c r="F99" s="383">
        <v>13.2</v>
      </c>
      <c r="G99" s="383">
        <v>10</v>
      </c>
      <c r="H99" s="383">
        <v>9</v>
      </c>
      <c r="I99" s="420">
        <v>4.8</v>
      </c>
      <c r="J99" s="420">
        <v>1.8</v>
      </c>
      <c r="K99" s="420">
        <v>5.2</v>
      </c>
      <c r="L99" s="420">
        <v>17.399999999999999</v>
      </c>
      <c r="M99" s="420">
        <v>14.1</v>
      </c>
      <c r="N99" s="420">
        <v>12.9</v>
      </c>
      <c r="O99" s="420">
        <v>16.8</v>
      </c>
      <c r="P99" s="420">
        <v>14.5</v>
      </c>
      <c r="Q99" s="420">
        <v>12.9</v>
      </c>
      <c r="R99" s="414">
        <v>233</v>
      </c>
      <c r="S99" s="414">
        <v>235</v>
      </c>
      <c r="T99" s="414">
        <v>233</v>
      </c>
      <c r="U99" s="415">
        <v>233</v>
      </c>
      <c r="V99" s="46">
        <f t="shared" si="17"/>
        <v>10.733333333333334</v>
      </c>
      <c r="W99" s="11">
        <f t="shared" si="18"/>
        <v>3.9333333333333336</v>
      </c>
      <c r="X99" s="11">
        <f t="shared" si="19"/>
        <v>14.799999999999999</v>
      </c>
      <c r="Y99" s="71">
        <f t="shared" si="20"/>
        <v>14.733333333333334</v>
      </c>
      <c r="Z99" s="274"/>
      <c r="AA99" s="277"/>
      <c r="AB99" s="277"/>
      <c r="AC99" s="277"/>
      <c r="AD99" s="277"/>
      <c r="AE99" s="277"/>
      <c r="AF99" s="277"/>
      <c r="AG99" s="277"/>
      <c r="AH99" s="280"/>
      <c r="AI99" s="298"/>
      <c r="AJ99" s="280"/>
    </row>
    <row r="100" spans="1:36" s="50" customFormat="1" ht="18.75" x14ac:dyDescent="0.25">
      <c r="A100" s="287"/>
      <c r="B100" s="290"/>
      <c r="C100" s="293"/>
      <c r="D100" s="196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8"/>
      <c r="S100" s="418"/>
      <c r="T100" s="418"/>
      <c r="U100" s="419"/>
      <c r="V100" s="46">
        <f t="shared" si="17"/>
        <v>0</v>
      </c>
      <c r="W100" s="11">
        <f t="shared" si="18"/>
        <v>0</v>
      </c>
      <c r="X100" s="11">
        <f t="shared" si="19"/>
        <v>0</v>
      </c>
      <c r="Y100" s="71">
        <f t="shared" si="20"/>
        <v>0</v>
      </c>
      <c r="Z100" s="274"/>
      <c r="AA100" s="277"/>
      <c r="AB100" s="277"/>
      <c r="AC100" s="277"/>
      <c r="AD100" s="277"/>
      <c r="AE100" s="277"/>
      <c r="AF100" s="277"/>
      <c r="AG100" s="277"/>
      <c r="AH100" s="280"/>
      <c r="AI100" s="298"/>
      <c r="AJ100" s="280"/>
    </row>
    <row r="101" spans="1:36" s="50" customFormat="1" ht="18.75" x14ac:dyDescent="0.25">
      <c r="A101" s="287"/>
      <c r="B101" s="290"/>
      <c r="C101" s="293"/>
      <c r="D101" s="196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14"/>
      <c r="S101" s="414"/>
      <c r="T101" s="414"/>
      <c r="U101" s="415"/>
      <c r="V101" s="46">
        <f t="shared" si="17"/>
        <v>0</v>
      </c>
      <c r="W101" s="11">
        <f t="shared" si="18"/>
        <v>0</v>
      </c>
      <c r="X101" s="11">
        <f t="shared" si="19"/>
        <v>0</v>
      </c>
      <c r="Y101" s="71">
        <f t="shared" si="20"/>
        <v>0</v>
      </c>
      <c r="Z101" s="274"/>
      <c r="AA101" s="277"/>
      <c r="AB101" s="277"/>
      <c r="AC101" s="277"/>
      <c r="AD101" s="277"/>
      <c r="AE101" s="277"/>
      <c r="AF101" s="277"/>
      <c r="AG101" s="277"/>
      <c r="AH101" s="280"/>
      <c r="AI101" s="298"/>
      <c r="AJ101" s="280"/>
    </row>
    <row r="102" spans="1:36" s="50" customFormat="1" ht="18.75" x14ac:dyDescent="0.25">
      <c r="A102" s="287"/>
      <c r="B102" s="290"/>
      <c r="C102" s="293"/>
      <c r="D102" s="196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8"/>
      <c r="S102" s="418"/>
      <c r="T102" s="418"/>
      <c r="U102" s="419"/>
      <c r="V102" s="46">
        <f t="shared" si="17"/>
        <v>0</v>
      </c>
      <c r="W102" s="11">
        <f t="shared" si="18"/>
        <v>0</v>
      </c>
      <c r="X102" s="11">
        <f t="shared" si="19"/>
        <v>0</v>
      </c>
      <c r="Y102" s="71">
        <f t="shared" si="20"/>
        <v>0</v>
      </c>
      <c r="Z102" s="274"/>
      <c r="AA102" s="277"/>
      <c r="AB102" s="277"/>
      <c r="AC102" s="277"/>
      <c r="AD102" s="277"/>
      <c r="AE102" s="277"/>
      <c r="AF102" s="277"/>
      <c r="AG102" s="277"/>
      <c r="AH102" s="280"/>
      <c r="AI102" s="298"/>
      <c r="AJ102" s="280"/>
    </row>
    <row r="103" spans="1:36" s="50" customFormat="1" ht="18.75" x14ac:dyDescent="0.25">
      <c r="A103" s="287"/>
      <c r="B103" s="290"/>
      <c r="C103" s="293"/>
      <c r="D103" s="196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14"/>
      <c r="S103" s="414"/>
      <c r="T103" s="414"/>
      <c r="U103" s="415"/>
      <c r="V103" s="46">
        <f t="shared" si="17"/>
        <v>0</v>
      </c>
      <c r="W103" s="11">
        <f t="shared" si="18"/>
        <v>0</v>
      </c>
      <c r="X103" s="11">
        <f t="shared" si="19"/>
        <v>0</v>
      </c>
      <c r="Y103" s="71">
        <f t="shared" si="20"/>
        <v>0</v>
      </c>
      <c r="Z103" s="274"/>
      <c r="AA103" s="277"/>
      <c r="AB103" s="277"/>
      <c r="AC103" s="277"/>
      <c r="AD103" s="277"/>
      <c r="AE103" s="277"/>
      <c r="AF103" s="277"/>
      <c r="AG103" s="277"/>
      <c r="AH103" s="280"/>
      <c r="AI103" s="298"/>
      <c r="AJ103" s="280"/>
    </row>
    <row r="104" spans="1:36" s="50" customFormat="1" ht="18.75" x14ac:dyDescent="0.25">
      <c r="A104" s="287"/>
      <c r="B104" s="290"/>
      <c r="C104" s="293"/>
      <c r="D104" s="196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8"/>
      <c r="S104" s="418"/>
      <c r="T104" s="418"/>
      <c r="U104" s="419"/>
      <c r="V104" s="46">
        <f t="shared" si="17"/>
        <v>0</v>
      </c>
      <c r="W104" s="11">
        <f t="shared" si="18"/>
        <v>0</v>
      </c>
      <c r="X104" s="11">
        <f t="shared" si="19"/>
        <v>0</v>
      </c>
      <c r="Y104" s="71">
        <f t="shared" si="20"/>
        <v>0</v>
      </c>
      <c r="Z104" s="274"/>
      <c r="AA104" s="277"/>
      <c r="AB104" s="277"/>
      <c r="AC104" s="277"/>
      <c r="AD104" s="277"/>
      <c r="AE104" s="277"/>
      <c r="AF104" s="277"/>
      <c r="AG104" s="277"/>
      <c r="AH104" s="280"/>
      <c r="AI104" s="298"/>
      <c r="AJ104" s="280"/>
    </row>
    <row r="105" spans="1:36" s="50" customFormat="1" ht="18.75" x14ac:dyDescent="0.25">
      <c r="A105" s="287"/>
      <c r="B105" s="290"/>
      <c r="C105" s="293"/>
      <c r="D105" s="196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14"/>
      <c r="S105" s="414"/>
      <c r="T105" s="414"/>
      <c r="U105" s="415"/>
      <c r="V105" s="46">
        <f t="shared" si="17"/>
        <v>0</v>
      </c>
      <c r="W105" s="11">
        <f t="shared" si="18"/>
        <v>0</v>
      </c>
      <c r="X105" s="11">
        <f t="shared" si="19"/>
        <v>0</v>
      </c>
      <c r="Y105" s="71">
        <f t="shared" si="20"/>
        <v>0</v>
      </c>
      <c r="Z105" s="274"/>
      <c r="AA105" s="277"/>
      <c r="AB105" s="277"/>
      <c r="AC105" s="277"/>
      <c r="AD105" s="277"/>
      <c r="AE105" s="277"/>
      <c r="AF105" s="277"/>
      <c r="AG105" s="277"/>
      <c r="AH105" s="280"/>
      <c r="AI105" s="298"/>
      <c r="AJ105" s="280"/>
    </row>
    <row r="106" spans="1:36" s="50" customFormat="1" ht="18.75" x14ac:dyDescent="0.25">
      <c r="A106" s="287"/>
      <c r="B106" s="290"/>
      <c r="C106" s="293"/>
      <c r="D106" s="196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8"/>
      <c r="S106" s="418"/>
      <c r="T106" s="418"/>
      <c r="U106" s="419"/>
      <c r="V106" s="46">
        <f t="shared" si="17"/>
        <v>0</v>
      </c>
      <c r="W106" s="11">
        <f t="shared" si="18"/>
        <v>0</v>
      </c>
      <c r="X106" s="11">
        <f t="shared" si="19"/>
        <v>0</v>
      </c>
      <c r="Y106" s="71">
        <f t="shared" si="20"/>
        <v>0</v>
      </c>
      <c r="Z106" s="274"/>
      <c r="AA106" s="277"/>
      <c r="AB106" s="277"/>
      <c r="AC106" s="277"/>
      <c r="AD106" s="277"/>
      <c r="AE106" s="277"/>
      <c r="AF106" s="277"/>
      <c r="AG106" s="277"/>
      <c r="AH106" s="280"/>
      <c r="AI106" s="298"/>
      <c r="AJ106" s="280"/>
    </row>
    <row r="107" spans="1:36" s="50" customFormat="1" ht="18.75" x14ac:dyDescent="0.25">
      <c r="A107" s="287"/>
      <c r="B107" s="290"/>
      <c r="C107" s="293"/>
      <c r="D107" s="196"/>
      <c r="E107" s="420"/>
      <c r="F107" s="42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14"/>
      <c r="S107" s="414"/>
      <c r="T107" s="414"/>
      <c r="U107" s="415"/>
      <c r="V107" s="46">
        <f t="shared" si="17"/>
        <v>0</v>
      </c>
      <c r="W107" s="11">
        <f t="shared" si="18"/>
        <v>0</v>
      </c>
      <c r="X107" s="11">
        <f t="shared" si="19"/>
        <v>0</v>
      </c>
      <c r="Y107" s="71">
        <f t="shared" si="20"/>
        <v>0</v>
      </c>
      <c r="Z107" s="274"/>
      <c r="AA107" s="277"/>
      <c r="AB107" s="277"/>
      <c r="AC107" s="277"/>
      <c r="AD107" s="277"/>
      <c r="AE107" s="277"/>
      <c r="AF107" s="277"/>
      <c r="AG107" s="277"/>
      <c r="AH107" s="280"/>
      <c r="AI107" s="298"/>
      <c r="AJ107" s="280"/>
    </row>
    <row r="108" spans="1:36" s="50" customFormat="1" ht="18.75" x14ac:dyDescent="0.25">
      <c r="A108" s="287"/>
      <c r="B108" s="290"/>
      <c r="C108" s="293"/>
      <c r="D108" s="196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8"/>
      <c r="S108" s="418"/>
      <c r="T108" s="418"/>
      <c r="U108" s="419"/>
      <c r="V108" s="46">
        <f t="shared" si="17"/>
        <v>0</v>
      </c>
      <c r="W108" s="11">
        <f t="shared" si="18"/>
        <v>0</v>
      </c>
      <c r="X108" s="11">
        <f t="shared" si="19"/>
        <v>0</v>
      </c>
      <c r="Y108" s="71">
        <f t="shared" si="20"/>
        <v>0</v>
      </c>
      <c r="Z108" s="274"/>
      <c r="AA108" s="277"/>
      <c r="AB108" s="277"/>
      <c r="AC108" s="277"/>
      <c r="AD108" s="277"/>
      <c r="AE108" s="277"/>
      <c r="AF108" s="277"/>
      <c r="AG108" s="277"/>
      <c r="AH108" s="280"/>
      <c r="AI108" s="298"/>
      <c r="AJ108" s="280"/>
    </row>
    <row r="109" spans="1:36" s="50" customFormat="1" ht="18.75" x14ac:dyDescent="0.25">
      <c r="A109" s="287"/>
      <c r="B109" s="290"/>
      <c r="C109" s="293"/>
      <c r="D109" s="196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14"/>
      <c r="S109" s="414"/>
      <c r="T109" s="414"/>
      <c r="U109" s="415"/>
      <c r="V109" s="46">
        <f t="shared" si="17"/>
        <v>0</v>
      </c>
      <c r="W109" s="11">
        <f t="shared" si="18"/>
        <v>0</v>
      </c>
      <c r="X109" s="11">
        <f t="shared" si="19"/>
        <v>0</v>
      </c>
      <c r="Y109" s="71">
        <f t="shared" si="20"/>
        <v>0</v>
      </c>
      <c r="Z109" s="274"/>
      <c r="AA109" s="277"/>
      <c r="AB109" s="277"/>
      <c r="AC109" s="277"/>
      <c r="AD109" s="277"/>
      <c r="AE109" s="277"/>
      <c r="AF109" s="277"/>
      <c r="AG109" s="277"/>
      <c r="AH109" s="280"/>
      <c r="AI109" s="298"/>
      <c r="AJ109" s="280"/>
    </row>
    <row r="110" spans="1:36" s="50" customFormat="1" ht="18.75" x14ac:dyDescent="0.25">
      <c r="A110" s="287"/>
      <c r="B110" s="290"/>
      <c r="C110" s="293"/>
      <c r="D110" s="196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8"/>
      <c r="S110" s="418"/>
      <c r="T110" s="418"/>
      <c r="U110" s="419"/>
      <c r="V110" s="46">
        <f t="shared" si="17"/>
        <v>0</v>
      </c>
      <c r="W110" s="11">
        <f t="shared" si="18"/>
        <v>0</v>
      </c>
      <c r="X110" s="11">
        <f t="shared" si="19"/>
        <v>0</v>
      </c>
      <c r="Y110" s="71">
        <f t="shared" si="20"/>
        <v>0</v>
      </c>
      <c r="Z110" s="274"/>
      <c r="AA110" s="277"/>
      <c r="AB110" s="277"/>
      <c r="AC110" s="277"/>
      <c r="AD110" s="277"/>
      <c r="AE110" s="277"/>
      <c r="AF110" s="277"/>
      <c r="AG110" s="277"/>
      <c r="AH110" s="280"/>
      <c r="AI110" s="298"/>
      <c r="AJ110" s="280"/>
    </row>
    <row r="111" spans="1:36" s="50" customFormat="1" ht="19.5" thickBot="1" x14ac:dyDescent="0.3">
      <c r="A111" s="288"/>
      <c r="B111" s="291"/>
      <c r="C111" s="294"/>
      <c r="D111" s="197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4"/>
      <c r="S111" s="424"/>
      <c r="T111" s="424"/>
      <c r="U111" s="425"/>
      <c r="V111" s="47">
        <f t="shared" si="17"/>
        <v>0</v>
      </c>
      <c r="W111" s="12">
        <f t="shared" si="18"/>
        <v>0</v>
      </c>
      <c r="X111" s="12">
        <f t="shared" si="19"/>
        <v>0</v>
      </c>
      <c r="Y111" s="72">
        <f t="shared" si="20"/>
        <v>0</v>
      </c>
      <c r="Z111" s="275"/>
      <c r="AA111" s="278"/>
      <c r="AB111" s="278"/>
      <c r="AC111" s="278"/>
      <c r="AD111" s="278"/>
      <c r="AE111" s="278"/>
      <c r="AF111" s="278"/>
      <c r="AG111" s="278"/>
      <c r="AH111" s="281"/>
      <c r="AI111" s="299"/>
      <c r="AJ111" s="281"/>
    </row>
    <row r="112" spans="1:36" s="50" customFormat="1" ht="18.75" x14ac:dyDescent="0.25">
      <c r="A112" s="286">
        <v>6</v>
      </c>
      <c r="B112" s="289" t="s">
        <v>43</v>
      </c>
      <c r="C112" s="292" t="s">
        <v>22</v>
      </c>
      <c r="D112" s="193">
        <f>250*0.9</f>
        <v>225</v>
      </c>
      <c r="E112" s="426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411"/>
      <c r="S112" s="411"/>
      <c r="T112" s="411"/>
      <c r="U112" s="412"/>
      <c r="V112" s="43">
        <f t="shared" si="17"/>
        <v>0</v>
      </c>
      <c r="W112" s="13">
        <f t="shared" si="18"/>
        <v>0</v>
      </c>
      <c r="X112" s="13">
        <f t="shared" si="19"/>
        <v>0</v>
      </c>
      <c r="Y112" s="70">
        <f t="shared" si="20"/>
        <v>0</v>
      </c>
      <c r="Z112" s="273">
        <f t="shared" ref="Z112:AC112" si="25">SUM(V112:V131)</f>
        <v>6.4666666666666659</v>
      </c>
      <c r="AA112" s="276">
        <f t="shared" si="25"/>
        <v>8.4</v>
      </c>
      <c r="AB112" s="276">
        <f t="shared" si="25"/>
        <v>9</v>
      </c>
      <c r="AC112" s="276">
        <f t="shared" si="25"/>
        <v>8.2333333333333343</v>
      </c>
      <c r="AD112" s="276">
        <f t="shared" ref="AD112:AG172" si="26">Z112*0.38*0.9*SQRT(3)</f>
        <v>3.8306035660193283</v>
      </c>
      <c r="AE112" s="276">
        <f t="shared" si="26"/>
        <v>4.9758355599838708</v>
      </c>
      <c r="AF112" s="276">
        <f t="shared" si="26"/>
        <v>5.3312523856970033</v>
      </c>
      <c r="AG112" s="276">
        <f t="shared" si="26"/>
        <v>4.8771086639524448</v>
      </c>
      <c r="AH112" s="279">
        <f>MAX(Z112:AC131)</f>
        <v>9</v>
      </c>
      <c r="AI112" s="297">
        <f t="shared" ref="AI112" si="27">AH112*0.38*0.9*SQRT(3)</f>
        <v>5.3312523856970033</v>
      </c>
      <c r="AJ112" s="279">
        <f t="shared" ref="AJ112" si="28">D112-AI112</f>
        <v>219.66874761430299</v>
      </c>
    </row>
    <row r="113" spans="1:36" s="50" customFormat="1" ht="18.75" x14ac:dyDescent="0.25">
      <c r="A113" s="287"/>
      <c r="B113" s="290"/>
      <c r="C113" s="293"/>
      <c r="D113" s="194"/>
      <c r="E113" s="383" t="s">
        <v>877</v>
      </c>
      <c r="F113" s="383">
        <v>0.3</v>
      </c>
      <c r="G113" s="383">
        <v>0</v>
      </c>
      <c r="H113" s="383">
        <v>0</v>
      </c>
      <c r="I113" s="383">
        <v>0.3</v>
      </c>
      <c r="J113" s="383">
        <v>0</v>
      </c>
      <c r="K113" s="383">
        <v>0</v>
      </c>
      <c r="L113" s="383">
        <v>0.8</v>
      </c>
      <c r="M113" s="383">
        <v>1.1000000000000001</v>
      </c>
      <c r="N113" s="383">
        <v>1.2</v>
      </c>
      <c r="O113" s="383">
        <v>0.7</v>
      </c>
      <c r="P113" s="383">
        <v>0</v>
      </c>
      <c r="Q113" s="383">
        <v>0</v>
      </c>
      <c r="R113" s="414">
        <v>235</v>
      </c>
      <c r="S113" s="414">
        <v>235</v>
      </c>
      <c r="T113" s="414">
        <v>235</v>
      </c>
      <c r="U113" s="415">
        <v>235</v>
      </c>
      <c r="V113" s="46">
        <f t="shared" si="17"/>
        <v>0.3</v>
      </c>
      <c r="W113" s="11">
        <f t="shared" si="18"/>
        <v>0.3</v>
      </c>
      <c r="X113" s="11">
        <f t="shared" si="19"/>
        <v>1.0333333333333334</v>
      </c>
      <c r="Y113" s="71">
        <f t="shared" si="20"/>
        <v>0.7</v>
      </c>
      <c r="Z113" s="274"/>
      <c r="AA113" s="277"/>
      <c r="AB113" s="277"/>
      <c r="AC113" s="277"/>
      <c r="AD113" s="277"/>
      <c r="AE113" s="277"/>
      <c r="AF113" s="277"/>
      <c r="AG113" s="277"/>
      <c r="AH113" s="280"/>
      <c r="AI113" s="298"/>
      <c r="AJ113" s="280"/>
    </row>
    <row r="114" spans="1:36" s="50" customFormat="1" ht="18.75" x14ac:dyDescent="0.25">
      <c r="A114" s="287"/>
      <c r="B114" s="290"/>
      <c r="C114" s="293"/>
      <c r="D114" s="194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8"/>
      <c r="S114" s="418"/>
      <c r="T114" s="418"/>
      <c r="U114" s="419"/>
      <c r="V114" s="46">
        <f t="shared" si="17"/>
        <v>0</v>
      </c>
      <c r="W114" s="11">
        <f t="shared" si="18"/>
        <v>0</v>
      </c>
      <c r="X114" s="11">
        <f t="shared" si="19"/>
        <v>0</v>
      </c>
      <c r="Y114" s="71">
        <f t="shared" si="20"/>
        <v>0</v>
      </c>
      <c r="Z114" s="274"/>
      <c r="AA114" s="277"/>
      <c r="AB114" s="277"/>
      <c r="AC114" s="277"/>
      <c r="AD114" s="277"/>
      <c r="AE114" s="277"/>
      <c r="AF114" s="277"/>
      <c r="AG114" s="277"/>
      <c r="AH114" s="280"/>
      <c r="AI114" s="298"/>
      <c r="AJ114" s="280"/>
    </row>
    <row r="115" spans="1:36" s="50" customFormat="1" ht="18.75" x14ac:dyDescent="0.25">
      <c r="A115" s="287"/>
      <c r="B115" s="290"/>
      <c r="C115" s="293"/>
      <c r="D115" s="194"/>
      <c r="E115" s="383" t="s">
        <v>878</v>
      </c>
      <c r="F115" s="420">
        <v>5</v>
      </c>
      <c r="G115" s="420">
        <v>8</v>
      </c>
      <c r="H115" s="420">
        <v>0.1</v>
      </c>
      <c r="I115" s="420">
        <v>5.3</v>
      </c>
      <c r="J115" s="420">
        <v>5.5</v>
      </c>
      <c r="K115" s="420">
        <v>0</v>
      </c>
      <c r="L115" s="420">
        <v>6.3</v>
      </c>
      <c r="M115" s="420">
        <v>9.6</v>
      </c>
      <c r="N115" s="420">
        <v>0.5</v>
      </c>
      <c r="O115" s="420">
        <v>6.3</v>
      </c>
      <c r="P115" s="420">
        <v>8.3000000000000007</v>
      </c>
      <c r="Q115" s="420">
        <v>0.5</v>
      </c>
      <c r="R115" s="414">
        <v>235</v>
      </c>
      <c r="S115" s="414">
        <v>235</v>
      </c>
      <c r="T115" s="414">
        <v>235</v>
      </c>
      <c r="U115" s="415">
        <v>235</v>
      </c>
      <c r="V115" s="46">
        <f t="shared" si="17"/>
        <v>4.3666666666666663</v>
      </c>
      <c r="W115" s="11">
        <f t="shared" si="18"/>
        <v>5.4</v>
      </c>
      <c r="X115" s="11">
        <f t="shared" si="19"/>
        <v>5.4666666666666659</v>
      </c>
      <c r="Y115" s="71">
        <f t="shared" si="20"/>
        <v>5.0333333333333341</v>
      </c>
      <c r="Z115" s="274"/>
      <c r="AA115" s="277"/>
      <c r="AB115" s="277"/>
      <c r="AC115" s="277"/>
      <c r="AD115" s="277"/>
      <c r="AE115" s="277"/>
      <c r="AF115" s="277"/>
      <c r="AG115" s="277"/>
      <c r="AH115" s="280"/>
      <c r="AI115" s="298"/>
      <c r="AJ115" s="280"/>
    </row>
    <row r="116" spans="1:36" s="50" customFormat="1" ht="18.75" x14ac:dyDescent="0.25">
      <c r="A116" s="287"/>
      <c r="B116" s="290"/>
      <c r="C116" s="293"/>
      <c r="D116" s="194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8"/>
      <c r="S116" s="418"/>
      <c r="T116" s="418"/>
      <c r="U116" s="419"/>
      <c r="V116" s="46">
        <f t="shared" si="17"/>
        <v>0</v>
      </c>
      <c r="W116" s="11">
        <f t="shared" si="18"/>
        <v>0</v>
      </c>
      <c r="X116" s="11">
        <f t="shared" si="19"/>
        <v>0</v>
      </c>
      <c r="Y116" s="71">
        <f t="shared" si="20"/>
        <v>0</v>
      </c>
      <c r="Z116" s="274"/>
      <c r="AA116" s="277"/>
      <c r="AB116" s="277"/>
      <c r="AC116" s="277"/>
      <c r="AD116" s="277"/>
      <c r="AE116" s="277"/>
      <c r="AF116" s="277"/>
      <c r="AG116" s="277"/>
      <c r="AH116" s="280"/>
      <c r="AI116" s="298"/>
      <c r="AJ116" s="280"/>
    </row>
    <row r="117" spans="1:36" s="50" customFormat="1" ht="18.75" x14ac:dyDescent="0.25">
      <c r="A117" s="287"/>
      <c r="B117" s="290"/>
      <c r="C117" s="293"/>
      <c r="D117" s="194"/>
      <c r="E117" s="383" t="s">
        <v>879</v>
      </c>
      <c r="F117" s="420">
        <v>1.8</v>
      </c>
      <c r="G117" s="420">
        <v>0</v>
      </c>
      <c r="H117" s="420">
        <v>0</v>
      </c>
      <c r="I117" s="420">
        <v>2.7</v>
      </c>
      <c r="J117" s="420">
        <v>0</v>
      </c>
      <c r="K117" s="420">
        <v>0</v>
      </c>
      <c r="L117" s="420">
        <v>2.5</v>
      </c>
      <c r="M117" s="420">
        <v>0</v>
      </c>
      <c r="N117" s="420">
        <v>0</v>
      </c>
      <c r="O117" s="420">
        <v>2.5</v>
      </c>
      <c r="P117" s="420">
        <v>0</v>
      </c>
      <c r="Q117" s="420">
        <v>0</v>
      </c>
      <c r="R117" s="414">
        <v>235</v>
      </c>
      <c r="S117" s="414">
        <v>235</v>
      </c>
      <c r="T117" s="414">
        <v>235</v>
      </c>
      <c r="U117" s="415">
        <v>235</v>
      </c>
      <c r="V117" s="46">
        <f t="shared" si="17"/>
        <v>1.8</v>
      </c>
      <c r="W117" s="11">
        <f t="shared" si="18"/>
        <v>2.7</v>
      </c>
      <c r="X117" s="11">
        <f t="shared" si="19"/>
        <v>2.5</v>
      </c>
      <c r="Y117" s="71">
        <f t="shared" si="20"/>
        <v>2.5</v>
      </c>
      <c r="Z117" s="274"/>
      <c r="AA117" s="277"/>
      <c r="AB117" s="277"/>
      <c r="AC117" s="277"/>
      <c r="AD117" s="277"/>
      <c r="AE117" s="277"/>
      <c r="AF117" s="277"/>
      <c r="AG117" s="277"/>
      <c r="AH117" s="280"/>
      <c r="AI117" s="298"/>
      <c r="AJ117" s="280"/>
    </row>
    <row r="118" spans="1:36" s="50" customFormat="1" ht="18.75" x14ac:dyDescent="0.25">
      <c r="A118" s="287"/>
      <c r="B118" s="290"/>
      <c r="C118" s="293"/>
      <c r="D118" s="194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8"/>
      <c r="S118" s="418"/>
      <c r="T118" s="418"/>
      <c r="U118" s="419"/>
      <c r="V118" s="46">
        <f t="shared" si="17"/>
        <v>0</v>
      </c>
      <c r="W118" s="11">
        <f t="shared" si="18"/>
        <v>0</v>
      </c>
      <c r="X118" s="11">
        <f t="shared" si="19"/>
        <v>0</v>
      </c>
      <c r="Y118" s="71">
        <f t="shared" si="20"/>
        <v>0</v>
      </c>
      <c r="Z118" s="274"/>
      <c r="AA118" s="277"/>
      <c r="AB118" s="277"/>
      <c r="AC118" s="277"/>
      <c r="AD118" s="277"/>
      <c r="AE118" s="277"/>
      <c r="AF118" s="277"/>
      <c r="AG118" s="277"/>
      <c r="AH118" s="280"/>
      <c r="AI118" s="298"/>
      <c r="AJ118" s="280"/>
    </row>
    <row r="119" spans="1:36" s="50" customFormat="1" ht="18.75" x14ac:dyDescent="0.25">
      <c r="A119" s="287"/>
      <c r="B119" s="290"/>
      <c r="C119" s="293"/>
      <c r="D119" s="194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14"/>
      <c r="S119" s="414"/>
      <c r="T119" s="414"/>
      <c r="U119" s="415"/>
      <c r="V119" s="46">
        <f t="shared" si="17"/>
        <v>0</v>
      </c>
      <c r="W119" s="11">
        <f t="shared" si="18"/>
        <v>0</v>
      </c>
      <c r="X119" s="11">
        <f t="shared" si="19"/>
        <v>0</v>
      </c>
      <c r="Y119" s="71">
        <f t="shared" si="20"/>
        <v>0</v>
      </c>
      <c r="Z119" s="274"/>
      <c r="AA119" s="277"/>
      <c r="AB119" s="277"/>
      <c r="AC119" s="277"/>
      <c r="AD119" s="277"/>
      <c r="AE119" s="277"/>
      <c r="AF119" s="277"/>
      <c r="AG119" s="277"/>
      <c r="AH119" s="280"/>
      <c r="AI119" s="298"/>
      <c r="AJ119" s="280"/>
    </row>
    <row r="120" spans="1:36" s="50" customFormat="1" ht="18.75" x14ac:dyDescent="0.25">
      <c r="A120" s="287"/>
      <c r="B120" s="290"/>
      <c r="C120" s="293"/>
      <c r="D120" s="194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8"/>
      <c r="S120" s="418"/>
      <c r="T120" s="418"/>
      <c r="U120" s="419"/>
      <c r="V120" s="46">
        <f t="shared" si="17"/>
        <v>0</v>
      </c>
      <c r="W120" s="11">
        <f t="shared" si="18"/>
        <v>0</v>
      </c>
      <c r="X120" s="11">
        <f t="shared" si="19"/>
        <v>0</v>
      </c>
      <c r="Y120" s="71">
        <f t="shared" si="20"/>
        <v>0</v>
      </c>
      <c r="Z120" s="274"/>
      <c r="AA120" s="277"/>
      <c r="AB120" s="277"/>
      <c r="AC120" s="277"/>
      <c r="AD120" s="277"/>
      <c r="AE120" s="277"/>
      <c r="AF120" s="277"/>
      <c r="AG120" s="277"/>
      <c r="AH120" s="280"/>
      <c r="AI120" s="298"/>
      <c r="AJ120" s="280"/>
    </row>
    <row r="121" spans="1:36" s="50" customFormat="1" ht="18.75" x14ac:dyDescent="0.25">
      <c r="A121" s="287"/>
      <c r="B121" s="290"/>
      <c r="C121" s="293"/>
      <c r="D121" s="194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14"/>
      <c r="S121" s="414"/>
      <c r="T121" s="414"/>
      <c r="U121" s="415"/>
      <c r="V121" s="46">
        <f t="shared" si="17"/>
        <v>0</v>
      </c>
      <c r="W121" s="11">
        <f t="shared" si="18"/>
        <v>0</v>
      </c>
      <c r="X121" s="11">
        <f t="shared" si="19"/>
        <v>0</v>
      </c>
      <c r="Y121" s="71">
        <f t="shared" si="20"/>
        <v>0</v>
      </c>
      <c r="Z121" s="274"/>
      <c r="AA121" s="277"/>
      <c r="AB121" s="277"/>
      <c r="AC121" s="277"/>
      <c r="AD121" s="277"/>
      <c r="AE121" s="277"/>
      <c r="AF121" s="277"/>
      <c r="AG121" s="277"/>
      <c r="AH121" s="280"/>
      <c r="AI121" s="298"/>
      <c r="AJ121" s="280"/>
    </row>
    <row r="122" spans="1:36" s="50" customFormat="1" ht="18.75" x14ac:dyDescent="0.25">
      <c r="A122" s="287"/>
      <c r="B122" s="290"/>
      <c r="C122" s="293"/>
      <c r="D122" s="194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8"/>
      <c r="S122" s="418"/>
      <c r="T122" s="418"/>
      <c r="U122" s="419"/>
      <c r="V122" s="46">
        <f t="shared" si="17"/>
        <v>0</v>
      </c>
      <c r="W122" s="11">
        <f t="shared" si="18"/>
        <v>0</v>
      </c>
      <c r="X122" s="11">
        <f t="shared" si="19"/>
        <v>0</v>
      </c>
      <c r="Y122" s="71">
        <f t="shared" si="20"/>
        <v>0</v>
      </c>
      <c r="Z122" s="274"/>
      <c r="AA122" s="277"/>
      <c r="AB122" s="277"/>
      <c r="AC122" s="277"/>
      <c r="AD122" s="277"/>
      <c r="AE122" s="277"/>
      <c r="AF122" s="277"/>
      <c r="AG122" s="277"/>
      <c r="AH122" s="280"/>
      <c r="AI122" s="298"/>
      <c r="AJ122" s="280"/>
    </row>
    <row r="123" spans="1:36" s="50" customFormat="1" ht="18.75" x14ac:dyDescent="0.25">
      <c r="A123" s="287"/>
      <c r="B123" s="290"/>
      <c r="C123" s="293"/>
      <c r="D123" s="194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14"/>
      <c r="S123" s="414"/>
      <c r="T123" s="414"/>
      <c r="U123" s="415"/>
      <c r="V123" s="46">
        <f t="shared" si="17"/>
        <v>0</v>
      </c>
      <c r="W123" s="11">
        <f t="shared" si="18"/>
        <v>0</v>
      </c>
      <c r="X123" s="11">
        <f t="shared" si="19"/>
        <v>0</v>
      </c>
      <c r="Y123" s="71">
        <f t="shared" si="20"/>
        <v>0</v>
      </c>
      <c r="Z123" s="274"/>
      <c r="AA123" s="277"/>
      <c r="AB123" s="277"/>
      <c r="AC123" s="277"/>
      <c r="AD123" s="277"/>
      <c r="AE123" s="277"/>
      <c r="AF123" s="277"/>
      <c r="AG123" s="277"/>
      <c r="AH123" s="280"/>
      <c r="AI123" s="298"/>
      <c r="AJ123" s="280"/>
    </row>
    <row r="124" spans="1:36" s="50" customFormat="1" ht="18.75" x14ac:dyDescent="0.25">
      <c r="A124" s="287"/>
      <c r="B124" s="290"/>
      <c r="C124" s="293"/>
      <c r="D124" s="194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8"/>
      <c r="S124" s="418"/>
      <c r="T124" s="418"/>
      <c r="U124" s="419"/>
      <c r="V124" s="46">
        <f t="shared" si="17"/>
        <v>0</v>
      </c>
      <c r="W124" s="11">
        <f t="shared" si="18"/>
        <v>0</v>
      </c>
      <c r="X124" s="11">
        <f t="shared" si="19"/>
        <v>0</v>
      </c>
      <c r="Y124" s="71">
        <f t="shared" si="20"/>
        <v>0</v>
      </c>
      <c r="Z124" s="274"/>
      <c r="AA124" s="277"/>
      <c r="AB124" s="277"/>
      <c r="AC124" s="277"/>
      <c r="AD124" s="277"/>
      <c r="AE124" s="277"/>
      <c r="AF124" s="277"/>
      <c r="AG124" s="277"/>
      <c r="AH124" s="280"/>
      <c r="AI124" s="298"/>
      <c r="AJ124" s="280"/>
    </row>
    <row r="125" spans="1:36" s="50" customFormat="1" ht="18.75" x14ac:dyDescent="0.25">
      <c r="A125" s="287"/>
      <c r="B125" s="290"/>
      <c r="C125" s="293"/>
      <c r="D125" s="194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14"/>
      <c r="S125" s="414"/>
      <c r="T125" s="414"/>
      <c r="U125" s="415"/>
      <c r="V125" s="46">
        <f t="shared" si="17"/>
        <v>0</v>
      </c>
      <c r="W125" s="11">
        <f t="shared" si="18"/>
        <v>0</v>
      </c>
      <c r="X125" s="11">
        <f t="shared" si="19"/>
        <v>0</v>
      </c>
      <c r="Y125" s="71">
        <f t="shared" si="20"/>
        <v>0</v>
      </c>
      <c r="Z125" s="274"/>
      <c r="AA125" s="277"/>
      <c r="AB125" s="277"/>
      <c r="AC125" s="277"/>
      <c r="AD125" s="277"/>
      <c r="AE125" s="277"/>
      <c r="AF125" s="277"/>
      <c r="AG125" s="277"/>
      <c r="AH125" s="280"/>
      <c r="AI125" s="298"/>
      <c r="AJ125" s="280"/>
    </row>
    <row r="126" spans="1:36" s="50" customFormat="1" ht="18.75" x14ac:dyDescent="0.25">
      <c r="A126" s="287"/>
      <c r="B126" s="290"/>
      <c r="C126" s="293"/>
      <c r="D126" s="194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8"/>
      <c r="S126" s="418"/>
      <c r="T126" s="418"/>
      <c r="U126" s="419"/>
      <c r="V126" s="46">
        <f t="shared" si="17"/>
        <v>0</v>
      </c>
      <c r="W126" s="11">
        <f t="shared" si="18"/>
        <v>0</v>
      </c>
      <c r="X126" s="11">
        <f t="shared" si="19"/>
        <v>0</v>
      </c>
      <c r="Y126" s="71">
        <f t="shared" si="20"/>
        <v>0</v>
      </c>
      <c r="Z126" s="274"/>
      <c r="AA126" s="277"/>
      <c r="AB126" s="277"/>
      <c r="AC126" s="277"/>
      <c r="AD126" s="277"/>
      <c r="AE126" s="277"/>
      <c r="AF126" s="277"/>
      <c r="AG126" s="277"/>
      <c r="AH126" s="280"/>
      <c r="AI126" s="298"/>
      <c r="AJ126" s="280"/>
    </row>
    <row r="127" spans="1:36" s="50" customFormat="1" ht="18.75" x14ac:dyDescent="0.25">
      <c r="A127" s="287"/>
      <c r="B127" s="290"/>
      <c r="C127" s="293"/>
      <c r="D127" s="194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14"/>
      <c r="S127" s="414"/>
      <c r="T127" s="414"/>
      <c r="U127" s="415"/>
      <c r="V127" s="46">
        <f t="shared" si="17"/>
        <v>0</v>
      </c>
      <c r="W127" s="11">
        <f t="shared" si="18"/>
        <v>0</v>
      </c>
      <c r="X127" s="11">
        <f t="shared" si="19"/>
        <v>0</v>
      </c>
      <c r="Y127" s="71">
        <f t="shared" si="20"/>
        <v>0</v>
      </c>
      <c r="Z127" s="274"/>
      <c r="AA127" s="277"/>
      <c r="AB127" s="277"/>
      <c r="AC127" s="277"/>
      <c r="AD127" s="277"/>
      <c r="AE127" s="277"/>
      <c r="AF127" s="277"/>
      <c r="AG127" s="277"/>
      <c r="AH127" s="280"/>
      <c r="AI127" s="298"/>
      <c r="AJ127" s="280"/>
    </row>
    <row r="128" spans="1:36" s="50" customFormat="1" ht="18.75" x14ac:dyDescent="0.25">
      <c r="A128" s="287"/>
      <c r="B128" s="290"/>
      <c r="C128" s="293"/>
      <c r="D128" s="194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8"/>
      <c r="S128" s="418"/>
      <c r="T128" s="418"/>
      <c r="U128" s="419"/>
      <c r="V128" s="46">
        <f t="shared" si="17"/>
        <v>0</v>
      </c>
      <c r="W128" s="11">
        <f t="shared" si="18"/>
        <v>0</v>
      </c>
      <c r="X128" s="11">
        <f t="shared" si="19"/>
        <v>0</v>
      </c>
      <c r="Y128" s="71">
        <f t="shared" si="20"/>
        <v>0</v>
      </c>
      <c r="Z128" s="274"/>
      <c r="AA128" s="277"/>
      <c r="AB128" s="277"/>
      <c r="AC128" s="277"/>
      <c r="AD128" s="277"/>
      <c r="AE128" s="277"/>
      <c r="AF128" s="277"/>
      <c r="AG128" s="277"/>
      <c r="AH128" s="280"/>
      <c r="AI128" s="298"/>
      <c r="AJ128" s="280"/>
    </row>
    <row r="129" spans="1:36" s="50" customFormat="1" ht="18.75" x14ac:dyDescent="0.25">
      <c r="A129" s="287"/>
      <c r="B129" s="290"/>
      <c r="C129" s="293"/>
      <c r="D129" s="194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14"/>
      <c r="S129" s="414"/>
      <c r="T129" s="414"/>
      <c r="U129" s="415"/>
      <c r="V129" s="46">
        <f t="shared" si="17"/>
        <v>0</v>
      </c>
      <c r="W129" s="11">
        <f t="shared" si="18"/>
        <v>0</v>
      </c>
      <c r="X129" s="11">
        <f t="shared" si="19"/>
        <v>0</v>
      </c>
      <c r="Y129" s="71">
        <f t="shared" si="20"/>
        <v>0</v>
      </c>
      <c r="Z129" s="274"/>
      <c r="AA129" s="277"/>
      <c r="AB129" s="277"/>
      <c r="AC129" s="277"/>
      <c r="AD129" s="277"/>
      <c r="AE129" s="277"/>
      <c r="AF129" s="277"/>
      <c r="AG129" s="277"/>
      <c r="AH129" s="280"/>
      <c r="AI129" s="298"/>
      <c r="AJ129" s="280"/>
    </row>
    <row r="130" spans="1:36" s="50" customFormat="1" ht="18.75" x14ac:dyDescent="0.25">
      <c r="A130" s="287"/>
      <c r="B130" s="290"/>
      <c r="C130" s="293"/>
      <c r="D130" s="194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8"/>
      <c r="S130" s="418"/>
      <c r="T130" s="418"/>
      <c r="U130" s="419"/>
      <c r="V130" s="46">
        <f t="shared" si="17"/>
        <v>0</v>
      </c>
      <c r="W130" s="11">
        <f t="shared" si="18"/>
        <v>0</v>
      </c>
      <c r="X130" s="11">
        <f t="shared" si="19"/>
        <v>0</v>
      </c>
      <c r="Y130" s="71">
        <f t="shared" si="20"/>
        <v>0</v>
      </c>
      <c r="Z130" s="274"/>
      <c r="AA130" s="277"/>
      <c r="AB130" s="277"/>
      <c r="AC130" s="277"/>
      <c r="AD130" s="277"/>
      <c r="AE130" s="277"/>
      <c r="AF130" s="277"/>
      <c r="AG130" s="277"/>
      <c r="AH130" s="280"/>
      <c r="AI130" s="298"/>
      <c r="AJ130" s="280"/>
    </row>
    <row r="131" spans="1:36" s="50" customFormat="1" ht="19.5" thickBot="1" x14ac:dyDescent="0.3">
      <c r="A131" s="288"/>
      <c r="B131" s="291"/>
      <c r="C131" s="294"/>
      <c r="D131" s="195"/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4"/>
      <c r="S131" s="424"/>
      <c r="T131" s="424"/>
      <c r="U131" s="425"/>
      <c r="V131" s="47">
        <f t="shared" si="17"/>
        <v>0</v>
      </c>
      <c r="W131" s="12">
        <f t="shared" si="18"/>
        <v>0</v>
      </c>
      <c r="X131" s="12">
        <f t="shared" si="19"/>
        <v>0</v>
      </c>
      <c r="Y131" s="72">
        <f t="shared" si="20"/>
        <v>0</v>
      </c>
      <c r="Z131" s="275"/>
      <c r="AA131" s="278"/>
      <c r="AB131" s="278"/>
      <c r="AC131" s="278"/>
      <c r="AD131" s="278"/>
      <c r="AE131" s="278"/>
      <c r="AF131" s="278"/>
      <c r="AG131" s="278"/>
      <c r="AH131" s="281"/>
      <c r="AI131" s="299"/>
      <c r="AJ131" s="281"/>
    </row>
    <row r="132" spans="1:36" s="50" customFormat="1" ht="18.75" x14ac:dyDescent="0.25">
      <c r="A132" s="286">
        <v>7</v>
      </c>
      <c r="B132" s="289" t="s">
        <v>47</v>
      </c>
      <c r="C132" s="292" t="s">
        <v>19</v>
      </c>
      <c r="D132" s="193">
        <f>160*0.9</f>
        <v>144</v>
      </c>
      <c r="E132" s="426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411"/>
      <c r="S132" s="411"/>
      <c r="T132" s="411"/>
      <c r="U132" s="412"/>
      <c r="V132" s="43">
        <f t="shared" si="17"/>
        <v>0</v>
      </c>
      <c r="W132" s="13">
        <f t="shared" si="18"/>
        <v>0</v>
      </c>
      <c r="X132" s="13">
        <f t="shared" si="19"/>
        <v>0</v>
      </c>
      <c r="Y132" s="70">
        <f t="shared" si="20"/>
        <v>0</v>
      </c>
      <c r="Z132" s="273">
        <f t="shared" ref="Z132:AC132" si="29">SUM(V132:V151)</f>
        <v>26.400000000000002</v>
      </c>
      <c r="AA132" s="276">
        <f t="shared" si="29"/>
        <v>22.516666666666666</v>
      </c>
      <c r="AB132" s="276">
        <f t="shared" si="29"/>
        <v>28.933333333333334</v>
      </c>
      <c r="AC132" s="276">
        <f t="shared" si="29"/>
        <v>28.566666666666666</v>
      </c>
      <c r="AD132" s="276">
        <f t="shared" ref="AD132" si="30">Z132*0.38*0.9*SQRT(3)</f>
        <v>15.638340331377883</v>
      </c>
      <c r="AE132" s="276">
        <f t="shared" si="26"/>
        <v>13.338003653845652</v>
      </c>
      <c r="AF132" s="276">
        <f t="shared" si="26"/>
        <v>17.138989151055554</v>
      </c>
      <c r="AG132" s="276">
        <f t="shared" si="26"/>
        <v>16.921789979786421</v>
      </c>
      <c r="AH132" s="279">
        <f>MAX(Z132:AC151)</f>
        <v>28.933333333333334</v>
      </c>
      <c r="AI132" s="297">
        <f t="shared" ref="AI132" si="31">AH132*0.38*0.9*SQRT(3)</f>
        <v>17.138989151055554</v>
      </c>
      <c r="AJ132" s="279">
        <f t="shared" ref="AJ132" si="32">D132-AI132</f>
        <v>126.86101084894445</v>
      </c>
    </row>
    <row r="133" spans="1:36" s="50" customFormat="1" ht="18.75" x14ac:dyDescent="0.25">
      <c r="A133" s="287"/>
      <c r="B133" s="290"/>
      <c r="C133" s="295"/>
      <c r="D133" s="194"/>
      <c r="E133" s="383" t="s">
        <v>880</v>
      </c>
      <c r="F133" s="383">
        <v>0</v>
      </c>
      <c r="G133" s="383">
        <v>0</v>
      </c>
      <c r="H133" s="383">
        <v>0</v>
      </c>
      <c r="I133" s="383">
        <v>0</v>
      </c>
      <c r="J133" s="383">
        <v>0</v>
      </c>
      <c r="K133" s="383">
        <v>0</v>
      </c>
      <c r="L133" s="383">
        <v>0.2</v>
      </c>
      <c r="M133" s="383">
        <v>0.2</v>
      </c>
      <c r="N133" s="383">
        <v>0.2</v>
      </c>
      <c r="O133" s="383">
        <v>0.2</v>
      </c>
      <c r="P133" s="383">
        <v>0.2</v>
      </c>
      <c r="Q133" s="383">
        <v>0.2</v>
      </c>
      <c r="R133" s="414">
        <v>231</v>
      </c>
      <c r="S133" s="414">
        <v>232</v>
      </c>
      <c r="T133" s="414">
        <v>231</v>
      </c>
      <c r="U133" s="415">
        <v>231</v>
      </c>
      <c r="V133" s="46">
        <f t="shared" si="17"/>
        <v>0</v>
      </c>
      <c r="W133" s="11">
        <f t="shared" si="18"/>
        <v>0</v>
      </c>
      <c r="X133" s="11">
        <f t="shared" si="19"/>
        <v>0.20000000000000004</v>
      </c>
      <c r="Y133" s="71">
        <f t="shared" si="20"/>
        <v>0.20000000000000004</v>
      </c>
      <c r="Z133" s="274"/>
      <c r="AA133" s="277"/>
      <c r="AB133" s="277"/>
      <c r="AC133" s="277"/>
      <c r="AD133" s="277"/>
      <c r="AE133" s="277"/>
      <c r="AF133" s="277"/>
      <c r="AG133" s="277"/>
      <c r="AH133" s="280"/>
      <c r="AI133" s="298"/>
      <c r="AJ133" s="280"/>
    </row>
    <row r="134" spans="1:36" s="50" customFormat="1" ht="18.75" x14ac:dyDescent="0.25">
      <c r="A134" s="287"/>
      <c r="B134" s="290"/>
      <c r="C134" s="295"/>
      <c r="D134" s="194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8"/>
      <c r="S134" s="418"/>
      <c r="T134" s="418"/>
      <c r="U134" s="419"/>
      <c r="V134" s="46">
        <f t="shared" si="17"/>
        <v>0</v>
      </c>
      <c r="W134" s="11">
        <f t="shared" si="18"/>
        <v>0</v>
      </c>
      <c r="X134" s="11">
        <f t="shared" si="19"/>
        <v>0</v>
      </c>
      <c r="Y134" s="71">
        <f t="shared" si="20"/>
        <v>0</v>
      </c>
      <c r="Z134" s="274"/>
      <c r="AA134" s="277"/>
      <c r="AB134" s="277"/>
      <c r="AC134" s="277"/>
      <c r="AD134" s="277"/>
      <c r="AE134" s="277"/>
      <c r="AF134" s="277"/>
      <c r="AG134" s="277"/>
      <c r="AH134" s="280"/>
      <c r="AI134" s="298"/>
      <c r="AJ134" s="280"/>
    </row>
    <row r="135" spans="1:36" s="50" customFormat="1" ht="18.75" x14ac:dyDescent="0.25">
      <c r="A135" s="287"/>
      <c r="B135" s="290"/>
      <c r="C135" s="295"/>
      <c r="D135" s="194"/>
      <c r="E135" s="383" t="s">
        <v>881</v>
      </c>
      <c r="F135" s="383">
        <v>17.100000000000001</v>
      </c>
      <c r="G135" s="383">
        <v>17.5</v>
      </c>
      <c r="H135" s="383">
        <v>6.6</v>
      </c>
      <c r="I135" s="420">
        <v>5.0999999999999996</v>
      </c>
      <c r="J135" s="420">
        <v>12.2</v>
      </c>
      <c r="K135" s="420">
        <v>4</v>
      </c>
      <c r="L135" s="420">
        <v>18.8</v>
      </c>
      <c r="M135" s="420">
        <v>18.899999999999999</v>
      </c>
      <c r="N135" s="420">
        <v>8.5</v>
      </c>
      <c r="O135" s="420">
        <v>17.899999999999999</v>
      </c>
      <c r="P135" s="420">
        <v>17.7</v>
      </c>
      <c r="Q135" s="420">
        <v>8.1999999999999993</v>
      </c>
      <c r="R135" s="414">
        <v>231</v>
      </c>
      <c r="S135" s="414">
        <v>232</v>
      </c>
      <c r="T135" s="414">
        <v>231</v>
      </c>
      <c r="U135" s="415">
        <v>231</v>
      </c>
      <c r="V135" s="46">
        <f t="shared" si="17"/>
        <v>13.733333333333334</v>
      </c>
      <c r="W135" s="11">
        <f t="shared" si="18"/>
        <v>7.0999999999999988</v>
      </c>
      <c r="X135" s="11">
        <f t="shared" si="19"/>
        <v>15.4</v>
      </c>
      <c r="Y135" s="71">
        <f t="shared" si="20"/>
        <v>14.6</v>
      </c>
      <c r="Z135" s="274"/>
      <c r="AA135" s="277"/>
      <c r="AB135" s="277"/>
      <c r="AC135" s="277"/>
      <c r="AD135" s="277"/>
      <c r="AE135" s="277"/>
      <c r="AF135" s="277"/>
      <c r="AG135" s="277"/>
      <c r="AH135" s="280"/>
      <c r="AI135" s="298"/>
      <c r="AJ135" s="280"/>
    </row>
    <row r="136" spans="1:36" s="50" customFormat="1" ht="18.75" x14ac:dyDescent="0.25">
      <c r="A136" s="287"/>
      <c r="B136" s="290"/>
      <c r="C136" s="295"/>
      <c r="D136" s="194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8"/>
      <c r="S136" s="418"/>
      <c r="T136" s="418"/>
      <c r="U136" s="419"/>
      <c r="V136" s="46">
        <f t="shared" si="17"/>
        <v>0</v>
      </c>
      <c r="W136" s="11">
        <f t="shared" si="18"/>
        <v>0</v>
      </c>
      <c r="X136" s="11">
        <f t="shared" si="19"/>
        <v>0</v>
      </c>
      <c r="Y136" s="71">
        <f t="shared" si="20"/>
        <v>0</v>
      </c>
      <c r="Z136" s="274"/>
      <c r="AA136" s="277"/>
      <c r="AB136" s="277"/>
      <c r="AC136" s="277"/>
      <c r="AD136" s="277"/>
      <c r="AE136" s="277"/>
      <c r="AF136" s="277"/>
      <c r="AG136" s="277"/>
      <c r="AH136" s="280"/>
      <c r="AI136" s="298"/>
      <c r="AJ136" s="280"/>
    </row>
    <row r="137" spans="1:36" s="50" customFormat="1" ht="18.75" x14ac:dyDescent="0.25">
      <c r="A137" s="287"/>
      <c r="B137" s="290"/>
      <c r="C137" s="295"/>
      <c r="D137" s="194"/>
      <c r="E137" s="383" t="s">
        <v>882</v>
      </c>
      <c r="F137" s="383">
        <v>0.5</v>
      </c>
      <c r="G137" s="383">
        <v>7</v>
      </c>
      <c r="H137" s="383">
        <v>0.2</v>
      </c>
      <c r="I137" s="420">
        <v>0.2</v>
      </c>
      <c r="J137" s="420">
        <v>3.5</v>
      </c>
      <c r="K137" s="420">
        <v>0</v>
      </c>
      <c r="L137" s="420">
        <v>0</v>
      </c>
      <c r="M137" s="420">
        <v>0</v>
      </c>
      <c r="N137" s="420">
        <v>0</v>
      </c>
      <c r="O137" s="420">
        <v>0</v>
      </c>
      <c r="P137" s="420">
        <v>0</v>
      </c>
      <c r="Q137" s="420">
        <v>0</v>
      </c>
      <c r="R137" s="414">
        <v>231</v>
      </c>
      <c r="S137" s="414">
        <v>232</v>
      </c>
      <c r="T137" s="414">
        <v>231</v>
      </c>
      <c r="U137" s="415">
        <v>231</v>
      </c>
      <c r="V137" s="46">
        <f t="shared" si="17"/>
        <v>2.5666666666666669</v>
      </c>
      <c r="W137" s="11">
        <f t="shared" si="18"/>
        <v>1.85</v>
      </c>
      <c r="X137" s="11">
        <f t="shared" si="19"/>
        <v>0</v>
      </c>
      <c r="Y137" s="71">
        <f t="shared" si="20"/>
        <v>0</v>
      </c>
      <c r="Z137" s="274"/>
      <c r="AA137" s="277"/>
      <c r="AB137" s="277"/>
      <c r="AC137" s="277"/>
      <c r="AD137" s="277"/>
      <c r="AE137" s="277"/>
      <c r="AF137" s="277"/>
      <c r="AG137" s="277"/>
      <c r="AH137" s="280"/>
      <c r="AI137" s="298"/>
      <c r="AJ137" s="280"/>
    </row>
    <row r="138" spans="1:36" s="50" customFormat="1" ht="18.75" x14ac:dyDescent="0.25">
      <c r="A138" s="287"/>
      <c r="B138" s="290"/>
      <c r="C138" s="295"/>
      <c r="D138" s="194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8"/>
      <c r="S138" s="418"/>
      <c r="T138" s="418"/>
      <c r="U138" s="419"/>
      <c r="V138" s="46">
        <f t="shared" si="17"/>
        <v>0</v>
      </c>
      <c r="W138" s="11">
        <f t="shared" si="18"/>
        <v>0</v>
      </c>
      <c r="X138" s="11">
        <f t="shared" si="19"/>
        <v>0</v>
      </c>
      <c r="Y138" s="71">
        <f t="shared" si="20"/>
        <v>0</v>
      </c>
      <c r="Z138" s="274"/>
      <c r="AA138" s="277"/>
      <c r="AB138" s="277"/>
      <c r="AC138" s="277"/>
      <c r="AD138" s="277"/>
      <c r="AE138" s="277"/>
      <c r="AF138" s="277"/>
      <c r="AG138" s="277"/>
      <c r="AH138" s="280"/>
      <c r="AI138" s="298"/>
      <c r="AJ138" s="280"/>
    </row>
    <row r="139" spans="1:36" s="50" customFormat="1" ht="18.75" x14ac:dyDescent="0.25">
      <c r="A139" s="287"/>
      <c r="B139" s="290"/>
      <c r="C139" s="295"/>
      <c r="D139" s="194"/>
      <c r="E139" s="383" t="s">
        <v>883</v>
      </c>
      <c r="F139" s="383">
        <v>5.9</v>
      </c>
      <c r="G139" s="383">
        <v>8.8000000000000007</v>
      </c>
      <c r="H139" s="383">
        <v>1.5</v>
      </c>
      <c r="I139" s="420">
        <v>5.5</v>
      </c>
      <c r="J139" s="420">
        <v>12.4</v>
      </c>
      <c r="K139" s="420">
        <v>8.1</v>
      </c>
      <c r="L139" s="420">
        <v>7.8</v>
      </c>
      <c r="M139" s="420">
        <v>11.5</v>
      </c>
      <c r="N139" s="420">
        <v>2</v>
      </c>
      <c r="O139" s="420">
        <v>8.1</v>
      </c>
      <c r="P139" s="420">
        <v>10.9</v>
      </c>
      <c r="Q139" s="420">
        <v>1.9</v>
      </c>
      <c r="R139" s="414">
        <v>231</v>
      </c>
      <c r="S139" s="414">
        <v>232</v>
      </c>
      <c r="T139" s="414">
        <v>231</v>
      </c>
      <c r="U139" s="415">
        <v>231</v>
      </c>
      <c r="V139" s="46">
        <f t="shared" si="17"/>
        <v>5.4000000000000012</v>
      </c>
      <c r="W139" s="11">
        <f t="shared" si="18"/>
        <v>8.6666666666666661</v>
      </c>
      <c r="X139" s="11">
        <f t="shared" si="19"/>
        <v>7.1000000000000005</v>
      </c>
      <c r="Y139" s="71">
        <f t="shared" si="20"/>
        <v>6.9666666666666659</v>
      </c>
      <c r="Z139" s="274"/>
      <c r="AA139" s="277"/>
      <c r="AB139" s="277"/>
      <c r="AC139" s="277"/>
      <c r="AD139" s="277"/>
      <c r="AE139" s="277"/>
      <c r="AF139" s="277"/>
      <c r="AG139" s="277"/>
      <c r="AH139" s="280"/>
      <c r="AI139" s="298"/>
      <c r="AJ139" s="280"/>
    </row>
    <row r="140" spans="1:36" s="50" customFormat="1" ht="18.75" x14ac:dyDescent="0.25">
      <c r="A140" s="287"/>
      <c r="B140" s="290"/>
      <c r="C140" s="295"/>
      <c r="D140" s="194"/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8"/>
      <c r="S140" s="418"/>
      <c r="T140" s="418"/>
      <c r="U140" s="419"/>
      <c r="V140" s="46">
        <f t="shared" ref="V140:V203" si="33">IF(AND(F140=0,G140=0,H140=0),0,IF(AND(F140=0,G140=0),H140,IF(AND(F140=0,H140=0),G140,IF(AND(G140=0,H140=0),F140,IF(F140=0,(G140+H140)/2,IF(G140=0,(F140+H140)/2,IF(H140=0,(F140+G140)/2,(F140+G140+H140)/3)))))))</f>
        <v>0</v>
      </c>
      <c r="W140" s="11">
        <f t="shared" ref="W140:W203" si="34">IF(AND(I140=0,J140=0,K140=0),0,IF(AND(I140=0,J140=0),K140,IF(AND(I140=0,K140=0),J140,IF(AND(J140=0,K140=0),I140,IF(I140=0,(J140+K140)/2,IF(J140=0,(I140+K140)/2,IF(K140=0,(I140+J140)/2,(I140+J140+K140)/3)))))))</f>
        <v>0</v>
      </c>
      <c r="X140" s="11">
        <f t="shared" ref="X140:X203" si="35">IF(AND(L140=0,M140=0,N140=0),0,IF(AND(L140=0,M140=0),N140,IF(AND(L140=0,N140=0),M140,IF(AND(M140=0,N140=0),L140,IF(L140=0,(M140+N140)/2,IF(M140=0,(L140+N140)/2,IF(N140=0,(L140+M140)/2,(L140+M140+N140)/3)))))))</f>
        <v>0</v>
      </c>
      <c r="Y140" s="71">
        <f t="shared" ref="Y140:Y203" si="36">IF(AND(O140=0,P140=0,Q140=0),0,IF(AND(O140=0,P140=0),Q140,IF(AND(O140=0,Q140=0),P140,IF(AND(P140=0,Q140=0),O140,IF(O140=0,(P140+Q140)/2,IF(P140=0,(O140+Q140)/2,IF(Q140=0,(O140+P140)/2,(O140+P140+Q140)/3)))))))</f>
        <v>0</v>
      </c>
      <c r="Z140" s="274"/>
      <c r="AA140" s="277"/>
      <c r="AB140" s="277"/>
      <c r="AC140" s="277"/>
      <c r="AD140" s="277"/>
      <c r="AE140" s="277"/>
      <c r="AF140" s="277"/>
      <c r="AG140" s="277"/>
      <c r="AH140" s="280"/>
      <c r="AI140" s="298"/>
      <c r="AJ140" s="280"/>
    </row>
    <row r="141" spans="1:36" s="50" customFormat="1" ht="18.75" x14ac:dyDescent="0.25">
      <c r="A141" s="287"/>
      <c r="B141" s="290"/>
      <c r="C141" s="295"/>
      <c r="D141" s="194"/>
      <c r="E141" s="383" t="s">
        <v>884</v>
      </c>
      <c r="F141" s="383">
        <v>6.4</v>
      </c>
      <c r="G141" s="383">
        <v>1.6</v>
      </c>
      <c r="H141" s="383">
        <v>6.1</v>
      </c>
      <c r="I141" s="420">
        <v>5.0999999999999996</v>
      </c>
      <c r="J141" s="420">
        <v>2.7</v>
      </c>
      <c r="K141" s="420">
        <v>6.9</v>
      </c>
      <c r="L141" s="420">
        <v>8.6999999999999993</v>
      </c>
      <c r="M141" s="420">
        <v>2.1</v>
      </c>
      <c r="N141" s="420">
        <v>7.9</v>
      </c>
      <c r="O141" s="420">
        <v>9.1999999999999993</v>
      </c>
      <c r="P141" s="420">
        <v>3.1</v>
      </c>
      <c r="Q141" s="420">
        <v>8.1</v>
      </c>
      <c r="R141" s="414">
        <v>231</v>
      </c>
      <c r="S141" s="414">
        <v>232</v>
      </c>
      <c r="T141" s="414">
        <v>231</v>
      </c>
      <c r="U141" s="415">
        <v>231</v>
      </c>
      <c r="V141" s="46">
        <f t="shared" si="33"/>
        <v>4.7</v>
      </c>
      <c r="W141" s="11">
        <f t="shared" si="34"/>
        <v>4.8999999999999995</v>
      </c>
      <c r="X141" s="11">
        <f t="shared" si="35"/>
        <v>6.2333333333333334</v>
      </c>
      <c r="Y141" s="71">
        <f t="shared" si="36"/>
        <v>6.8</v>
      </c>
      <c r="Z141" s="274"/>
      <c r="AA141" s="277"/>
      <c r="AB141" s="277"/>
      <c r="AC141" s="277"/>
      <c r="AD141" s="277"/>
      <c r="AE141" s="277"/>
      <c r="AF141" s="277"/>
      <c r="AG141" s="277"/>
      <c r="AH141" s="280"/>
      <c r="AI141" s="298"/>
      <c r="AJ141" s="280"/>
    </row>
    <row r="142" spans="1:36" s="50" customFormat="1" ht="18.75" x14ac:dyDescent="0.25">
      <c r="A142" s="287"/>
      <c r="B142" s="290"/>
      <c r="C142" s="295"/>
      <c r="D142" s="194"/>
      <c r="E142" s="417"/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8"/>
      <c r="S142" s="418"/>
      <c r="T142" s="418"/>
      <c r="U142" s="419"/>
      <c r="V142" s="46">
        <f t="shared" si="33"/>
        <v>0</v>
      </c>
      <c r="W142" s="11">
        <f t="shared" si="34"/>
        <v>0</v>
      </c>
      <c r="X142" s="11">
        <f t="shared" si="35"/>
        <v>0</v>
      </c>
      <c r="Y142" s="71">
        <f t="shared" si="36"/>
        <v>0</v>
      </c>
      <c r="Z142" s="274"/>
      <c r="AA142" s="277"/>
      <c r="AB142" s="277"/>
      <c r="AC142" s="277"/>
      <c r="AD142" s="277"/>
      <c r="AE142" s="277"/>
      <c r="AF142" s="277"/>
      <c r="AG142" s="277"/>
      <c r="AH142" s="280"/>
      <c r="AI142" s="298"/>
      <c r="AJ142" s="280"/>
    </row>
    <row r="143" spans="1:36" s="50" customFormat="1" ht="18.75" x14ac:dyDescent="0.25">
      <c r="A143" s="287"/>
      <c r="B143" s="290"/>
      <c r="C143" s="295"/>
      <c r="D143" s="194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14"/>
      <c r="S143" s="414"/>
      <c r="T143" s="414"/>
      <c r="U143" s="415"/>
      <c r="V143" s="46">
        <f t="shared" si="33"/>
        <v>0</v>
      </c>
      <c r="W143" s="11">
        <f t="shared" si="34"/>
        <v>0</v>
      </c>
      <c r="X143" s="11">
        <f t="shared" si="35"/>
        <v>0</v>
      </c>
      <c r="Y143" s="71">
        <f t="shared" si="36"/>
        <v>0</v>
      </c>
      <c r="Z143" s="274"/>
      <c r="AA143" s="277"/>
      <c r="AB143" s="277"/>
      <c r="AC143" s="277"/>
      <c r="AD143" s="277"/>
      <c r="AE143" s="277"/>
      <c r="AF143" s="277"/>
      <c r="AG143" s="277"/>
      <c r="AH143" s="280"/>
      <c r="AI143" s="298"/>
      <c r="AJ143" s="280"/>
    </row>
    <row r="144" spans="1:36" s="50" customFormat="1" ht="18.75" x14ac:dyDescent="0.25">
      <c r="A144" s="287"/>
      <c r="B144" s="290"/>
      <c r="C144" s="295"/>
      <c r="D144" s="194"/>
      <c r="E144" s="417"/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8"/>
      <c r="S144" s="418"/>
      <c r="T144" s="418"/>
      <c r="U144" s="419"/>
      <c r="V144" s="46">
        <f t="shared" si="33"/>
        <v>0</v>
      </c>
      <c r="W144" s="11">
        <f t="shared" si="34"/>
        <v>0</v>
      </c>
      <c r="X144" s="11">
        <f t="shared" si="35"/>
        <v>0</v>
      </c>
      <c r="Y144" s="71">
        <f t="shared" si="36"/>
        <v>0</v>
      </c>
      <c r="Z144" s="274"/>
      <c r="AA144" s="277"/>
      <c r="AB144" s="277"/>
      <c r="AC144" s="277"/>
      <c r="AD144" s="277"/>
      <c r="AE144" s="277"/>
      <c r="AF144" s="277"/>
      <c r="AG144" s="277"/>
      <c r="AH144" s="280"/>
      <c r="AI144" s="298"/>
      <c r="AJ144" s="280"/>
    </row>
    <row r="145" spans="1:36" s="50" customFormat="1" ht="18.75" x14ac:dyDescent="0.25">
      <c r="A145" s="287"/>
      <c r="B145" s="290"/>
      <c r="C145" s="295"/>
      <c r="D145" s="194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14"/>
      <c r="S145" s="414"/>
      <c r="T145" s="414"/>
      <c r="U145" s="415"/>
      <c r="V145" s="46">
        <f t="shared" si="33"/>
        <v>0</v>
      </c>
      <c r="W145" s="11">
        <f t="shared" si="34"/>
        <v>0</v>
      </c>
      <c r="X145" s="11">
        <f t="shared" si="35"/>
        <v>0</v>
      </c>
      <c r="Y145" s="71">
        <f t="shared" si="36"/>
        <v>0</v>
      </c>
      <c r="Z145" s="274"/>
      <c r="AA145" s="277"/>
      <c r="AB145" s="277"/>
      <c r="AC145" s="277"/>
      <c r="AD145" s="277"/>
      <c r="AE145" s="277"/>
      <c r="AF145" s="277"/>
      <c r="AG145" s="277"/>
      <c r="AH145" s="280"/>
      <c r="AI145" s="298"/>
      <c r="AJ145" s="280"/>
    </row>
    <row r="146" spans="1:36" s="50" customFormat="1" ht="18.75" x14ac:dyDescent="0.25">
      <c r="A146" s="287"/>
      <c r="B146" s="290"/>
      <c r="C146" s="295"/>
      <c r="D146" s="194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8"/>
      <c r="S146" s="418"/>
      <c r="T146" s="418"/>
      <c r="U146" s="419"/>
      <c r="V146" s="46">
        <f t="shared" si="33"/>
        <v>0</v>
      </c>
      <c r="W146" s="11">
        <f t="shared" si="34"/>
        <v>0</v>
      </c>
      <c r="X146" s="11">
        <f t="shared" si="35"/>
        <v>0</v>
      </c>
      <c r="Y146" s="71">
        <f t="shared" si="36"/>
        <v>0</v>
      </c>
      <c r="Z146" s="274"/>
      <c r="AA146" s="277"/>
      <c r="AB146" s="277"/>
      <c r="AC146" s="277"/>
      <c r="AD146" s="277"/>
      <c r="AE146" s="277"/>
      <c r="AF146" s="277"/>
      <c r="AG146" s="277"/>
      <c r="AH146" s="280"/>
      <c r="AI146" s="298"/>
      <c r="AJ146" s="280"/>
    </row>
    <row r="147" spans="1:36" s="50" customFormat="1" ht="18.75" x14ac:dyDescent="0.25">
      <c r="A147" s="287"/>
      <c r="B147" s="290"/>
      <c r="C147" s="295"/>
      <c r="D147" s="194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14"/>
      <c r="S147" s="414"/>
      <c r="T147" s="414"/>
      <c r="U147" s="415"/>
      <c r="V147" s="46">
        <f t="shared" si="33"/>
        <v>0</v>
      </c>
      <c r="W147" s="11">
        <f t="shared" si="34"/>
        <v>0</v>
      </c>
      <c r="X147" s="11">
        <f t="shared" si="35"/>
        <v>0</v>
      </c>
      <c r="Y147" s="71">
        <f t="shared" si="36"/>
        <v>0</v>
      </c>
      <c r="Z147" s="274"/>
      <c r="AA147" s="277"/>
      <c r="AB147" s="277"/>
      <c r="AC147" s="277"/>
      <c r="AD147" s="277"/>
      <c r="AE147" s="277"/>
      <c r="AF147" s="277"/>
      <c r="AG147" s="277"/>
      <c r="AH147" s="280"/>
      <c r="AI147" s="298"/>
      <c r="AJ147" s="280"/>
    </row>
    <row r="148" spans="1:36" s="50" customFormat="1" ht="18.75" x14ac:dyDescent="0.25">
      <c r="A148" s="287"/>
      <c r="B148" s="290"/>
      <c r="C148" s="295"/>
      <c r="D148" s="194"/>
      <c r="E148" s="417"/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8"/>
      <c r="S148" s="418"/>
      <c r="T148" s="418"/>
      <c r="U148" s="419"/>
      <c r="V148" s="46">
        <f t="shared" si="33"/>
        <v>0</v>
      </c>
      <c r="W148" s="11">
        <f t="shared" si="34"/>
        <v>0</v>
      </c>
      <c r="X148" s="11">
        <f t="shared" si="35"/>
        <v>0</v>
      </c>
      <c r="Y148" s="71">
        <f t="shared" si="36"/>
        <v>0</v>
      </c>
      <c r="Z148" s="274"/>
      <c r="AA148" s="277"/>
      <c r="AB148" s="277"/>
      <c r="AC148" s="277"/>
      <c r="AD148" s="277"/>
      <c r="AE148" s="277"/>
      <c r="AF148" s="277"/>
      <c r="AG148" s="277"/>
      <c r="AH148" s="280"/>
      <c r="AI148" s="298"/>
      <c r="AJ148" s="280"/>
    </row>
    <row r="149" spans="1:36" s="50" customFormat="1" ht="18.75" x14ac:dyDescent="0.25">
      <c r="A149" s="287"/>
      <c r="B149" s="290"/>
      <c r="C149" s="295"/>
      <c r="D149" s="194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14"/>
      <c r="S149" s="414"/>
      <c r="T149" s="414"/>
      <c r="U149" s="415"/>
      <c r="V149" s="46">
        <f t="shared" si="33"/>
        <v>0</v>
      </c>
      <c r="W149" s="11">
        <f t="shared" si="34"/>
        <v>0</v>
      </c>
      <c r="X149" s="11">
        <f t="shared" si="35"/>
        <v>0</v>
      </c>
      <c r="Y149" s="71">
        <f t="shared" si="36"/>
        <v>0</v>
      </c>
      <c r="Z149" s="274"/>
      <c r="AA149" s="277"/>
      <c r="AB149" s="277"/>
      <c r="AC149" s="277"/>
      <c r="AD149" s="277"/>
      <c r="AE149" s="277"/>
      <c r="AF149" s="277"/>
      <c r="AG149" s="277"/>
      <c r="AH149" s="280"/>
      <c r="AI149" s="298"/>
      <c r="AJ149" s="280"/>
    </row>
    <row r="150" spans="1:36" s="50" customFormat="1" ht="18.75" x14ac:dyDescent="0.25">
      <c r="A150" s="287"/>
      <c r="B150" s="290"/>
      <c r="C150" s="295"/>
      <c r="D150" s="194"/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8"/>
      <c r="S150" s="418"/>
      <c r="T150" s="418"/>
      <c r="U150" s="419"/>
      <c r="V150" s="46">
        <f t="shared" si="33"/>
        <v>0</v>
      </c>
      <c r="W150" s="11">
        <f t="shared" si="34"/>
        <v>0</v>
      </c>
      <c r="X150" s="11">
        <f t="shared" si="35"/>
        <v>0</v>
      </c>
      <c r="Y150" s="71">
        <f t="shared" si="36"/>
        <v>0</v>
      </c>
      <c r="Z150" s="274"/>
      <c r="AA150" s="277"/>
      <c r="AB150" s="277"/>
      <c r="AC150" s="277"/>
      <c r="AD150" s="277"/>
      <c r="AE150" s="277"/>
      <c r="AF150" s="277"/>
      <c r="AG150" s="277"/>
      <c r="AH150" s="280"/>
      <c r="AI150" s="298"/>
      <c r="AJ150" s="280"/>
    </row>
    <row r="151" spans="1:36" s="50" customFormat="1" ht="19.5" thickBot="1" x14ac:dyDescent="0.3">
      <c r="A151" s="288"/>
      <c r="B151" s="291"/>
      <c r="C151" s="296"/>
      <c r="D151" s="195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4"/>
      <c r="S151" s="424"/>
      <c r="T151" s="424"/>
      <c r="U151" s="425"/>
      <c r="V151" s="47">
        <f t="shared" si="33"/>
        <v>0</v>
      </c>
      <c r="W151" s="12">
        <f t="shared" si="34"/>
        <v>0</v>
      </c>
      <c r="X151" s="12">
        <f t="shared" si="35"/>
        <v>0</v>
      </c>
      <c r="Y151" s="72">
        <f t="shared" si="36"/>
        <v>0</v>
      </c>
      <c r="Z151" s="275"/>
      <c r="AA151" s="278"/>
      <c r="AB151" s="278"/>
      <c r="AC151" s="278"/>
      <c r="AD151" s="278"/>
      <c r="AE151" s="278"/>
      <c r="AF151" s="278"/>
      <c r="AG151" s="278"/>
      <c r="AH151" s="281"/>
      <c r="AI151" s="299"/>
      <c r="AJ151" s="281"/>
    </row>
    <row r="152" spans="1:36" s="50" customFormat="1" ht="18.75" x14ac:dyDescent="0.25">
      <c r="A152" s="286">
        <v>8</v>
      </c>
      <c r="B152" s="289" t="s">
        <v>50</v>
      </c>
      <c r="C152" s="292" t="s">
        <v>22</v>
      </c>
      <c r="D152" s="193">
        <f>250*0.9</f>
        <v>225</v>
      </c>
      <c r="E152" s="426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411"/>
      <c r="S152" s="411"/>
      <c r="T152" s="411"/>
      <c r="U152" s="412"/>
      <c r="V152" s="43">
        <f t="shared" si="33"/>
        <v>0</v>
      </c>
      <c r="W152" s="13">
        <f t="shared" si="34"/>
        <v>0</v>
      </c>
      <c r="X152" s="13">
        <f t="shared" si="35"/>
        <v>0</v>
      </c>
      <c r="Y152" s="70">
        <f t="shared" si="36"/>
        <v>0</v>
      </c>
      <c r="Z152" s="273">
        <f t="shared" ref="Z152:AC152" si="37">SUM(V152:V171)</f>
        <v>9.6</v>
      </c>
      <c r="AA152" s="276">
        <f t="shared" si="37"/>
        <v>14.833333333333334</v>
      </c>
      <c r="AB152" s="276">
        <f t="shared" si="37"/>
        <v>12.4</v>
      </c>
      <c r="AC152" s="276">
        <f t="shared" si="37"/>
        <v>11.4</v>
      </c>
      <c r="AD152" s="276">
        <f t="shared" ref="AD152" si="38">Z152*0.38*0.9*SQRT(3)</f>
        <v>5.6866692114101376</v>
      </c>
      <c r="AE152" s="276">
        <f t="shared" si="26"/>
        <v>8.7866937467969155</v>
      </c>
      <c r="AF152" s="276">
        <f t="shared" si="26"/>
        <v>7.3452810647380957</v>
      </c>
      <c r="AG152" s="276">
        <f t="shared" si="26"/>
        <v>6.7529196885495386</v>
      </c>
      <c r="AH152" s="279">
        <f>MAX(Z152:AC171)</f>
        <v>14.833333333333334</v>
      </c>
      <c r="AI152" s="297">
        <f t="shared" ref="AI152" si="39">AH152*0.38*0.9*SQRT(3)</f>
        <v>8.7866937467969155</v>
      </c>
      <c r="AJ152" s="279">
        <f t="shared" ref="AJ152" si="40">D152-AI152</f>
        <v>216.21330625320309</v>
      </c>
    </row>
    <row r="153" spans="1:36" s="50" customFormat="1" ht="18.75" x14ac:dyDescent="0.25">
      <c r="A153" s="287"/>
      <c r="B153" s="290"/>
      <c r="C153" s="295"/>
      <c r="D153" s="194"/>
      <c r="E153" s="383" t="s">
        <v>885</v>
      </c>
      <c r="F153" s="383">
        <v>2.2000000000000002</v>
      </c>
      <c r="G153" s="383">
        <v>5.2</v>
      </c>
      <c r="H153" s="383">
        <v>21.4</v>
      </c>
      <c r="I153" s="383">
        <v>8.4</v>
      </c>
      <c r="J153" s="383">
        <v>7.1</v>
      </c>
      <c r="K153" s="383">
        <v>29</v>
      </c>
      <c r="L153" s="383">
        <v>2.9</v>
      </c>
      <c r="M153" s="383">
        <v>6.8</v>
      </c>
      <c r="N153" s="383">
        <v>27.5</v>
      </c>
      <c r="O153" s="383">
        <v>2.5</v>
      </c>
      <c r="P153" s="383">
        <v>6.5</v>
      </c>
      <c r="Q153" s="383">
        <v>25.2</v>
      </c>
      <c r="R153" s="414">
        <v>236</v>
      </c>
      <c r="S153" s="414">
        <v>236</v>
      </c>
      <c r="T153" s="414">
        <v>236</v>
      </c>
      <c r="U153" s="415">
        <v>236</v>
      </c>
      <c r="V153" s="46">
        <f t="shared" si="33"/>
        <v>9.6</v>
      </c>
      <c r="W153" s="11">
        <f t="shared" si="34"/>
        <v>14.833333333333334</v>
      </c>
      <c r="X153" s="11">
        <f t="shared" si="35"/>
        <v>12.4</v>
      </c>
      <c r="Y153" s="71">
        <f t="shared" si="36"/>
        <v>11.4</v>
      </c>
      <c r="Z153" s="274"/>
      <c r="AA153" s="277"/>
      <c r="AB153" s="277"/>
      <c r="AC153" s="277"/>
      <c r="AD153" s="277"/>
      <c r="AE153" s="277"/>
      <c r="AF153" s="277"/>
      <c r="AG153" s="277"/>
      <c r="AH153" s="280"/>
      <c r="AI153" s="298"/>
      <c r="AJ153" s="280"/>
    </row>
    <row r="154" spans="1:36" s="50" customFormat="1" ht="18.75" x14ac:dyDescent="0.25">
      <c r="A154" s="287"/>
      <c r="B154" s="290"/>
      <c r="C154" s="295"/>
      <c r="D154" s="194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8"/>
      <c r="S154" s="418"/>
      <c r="T154" s="418"/>
      <c r="U154" s="419"/>
      <c r="V154" s="46">
        <f t="shared" si="33"/>
        <v>0</v>
      </c>
      <c r="W154" s="11">
        <f t="shared" si="34"/>
        <v>0</v>
      </c>
      <c r="X154" s="11">
        <f t="shared" si="35"/>
        <v>0</v>
      </c>
      <c r="Y154" s="71">
        <f t="shared" si="36"/>
        <v>0</v>
      </c>
      <c r="Z154" s="274"/>
      <c r="AA154" s="277"/>
      <c r="AB154" s="277"/>
      <c r="AC154" s="277"/>
      <c r="AD154" s="277"/>
      <c r="AE154" s="277"/>
      <c r="AF154" s="277"/>
      <c r="AG154" s="277"/>
      <c r="AH154" s="280"/>
      <c r="AI154" s="298"/>
      <c r="AJ154" s="280"/>
    </row>
    <row r="155" spans="1:36" s="50" customFormat="1" ht="18.75" x14ac:dyDescent="0.25">
      <c r="A155" s="287"/>
      <c r="B155" s="290"/>
      <c r="C155" s="295"/>
      <c r="D155" s="194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14"/>
      <c r="S155" s="414"/>
      <c r="T155" s="414"/>
      <c r="U155" s="415"/>
      <c r="V155" s="46">
        <f t="shared" si="33"/>
        <v>0</v>
      </c>
      <c r="W155" s="11">
        <f t="shared" si="34"/>
        <v>0</v>
      </c>
      <c r="X155" s="11">
        <f t="shared" si="35"/>
        <v>0</v>
      </c>
      <c r="Y155" s="71">
        <f t="shared" si="36"/>
        <v>0</v>
      </c>
      <c r="Z155" s="274"/>
      <c r="AA155" s="277"/>
      <c r="AB155" s="277"/>
      <c r="AC155" s="277"/>
      <c r="AD155" s="277"/>
      <c r="AE155" s="277"/>
      <c r="AF155" s="277"/>
      <c r="AG155" s="277"/>
      <c r="AH155" s="280"/>
      <c r="AI155" s="298"/>
      <c r="AJ155" s="280"/>
    </row>
    <row r="156" spans="1:36" s="50" customFormat="1" ht="18.75" x14ac:dyDescent="0.25">
      <c r="A156" s="287"/>
      <c r="B156" s="290"/>
      <c r="C156" s="295"/>
      <c r="D156" s="194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8"/>
      <c r="S156" s="418"/>
      <c r="T156" s="418"/>
      <c r="U156" s="419"/>
      <c r="V156" s="46">
        <f t="shared" si="33"/>
        <v>0</v>
      </c>
      <c r="W156" s="11">
        <f t="shared" si="34"/>
        <v>0</v>
      </c>
      <c r="X156" s="11">
        <f t="shared" si="35"/>
        <v>0</v>
      </c>
      <c r="Y156" s="71">
        <f t="shared" si="36"/>
        <v>0</v>
      </c>
      <c r="Z156" s="274"/>
      <c r="AA156" s="277"/>
      <c r="AB156" s="277"/>
      <c r="AC156" s="277"/>
      <c r="AD156" s="277"/>
      <c r="AE156" s="277"/>
      <c r="AF156" s="277"/>
      <c r="AG156" s="277"/>
      <c r="AH156" s="280"/>
      <c r="AI156" s="298"/>
      <c r="AJ156" s="280"/>
    </row>
    <row r="157" spans="1:36" s="50" customFormat="1" ht="18.75" x14ac:dyDescent="0.25">
      <c r="A157" s="287"/>
      <c r="B157" s="290"/>
      <c r="C157" s="295"/>
      <c r="D157" s="194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14"/>
      <c r="S157" s="414"/>
      <c r="T157" s="414"/>
      <c r="U157" s="415"/>
      <c r="V157" s="46">
        <f t="shared" si="33"/>
        <v>0</v>
      </c>
      <c r="W157" s="11">
        <f t="shared" si="34"/>
        <v>0</v>
      </c>
      <c r="X157" s="11">
        <f t="shared" si="35"/>
        <v>0</v>
      </c>
      <c r="Y157" s="71">
        <f t="shared" si="36"/>
        <v>0</v>
      </c>
      <c r="Z157" s="274"/>
      <c r="AA157" s="277"/>
      <c r="AB157" s="277"/>
      <c r="AC157" s="277"/>
      <c r="AD157" s="277"/>
      <c r="AE157" s="277"/>
      <c r="AF157" s="277"/>
      <c r="AG157" s="277"/>
      <c r="AH157" s="280"/>
      <c r="AI157" s="298"/>
      <c r="AJ157" s="280"/>
    </row>
    <row r="158" spans="1:36" s="50" customFormat="1" ht="18.75" x14ac:dyDescent="0.25">
      <c r="A158" s="287"/>
      <c r="B158" s="290"/>
      <c r="C158" s="295"/>
      <c r="D158" s="194"/>
      <c r="E158" s="417"/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8"/>
      <c r="S158" s="418"/>
      <c r="T158" s="418"/>
      <c r="U158" s="419"/>
      <c r="V158" s="46">
        <f t="shared" si="33"/>
        <v>0</v>
      </c>
      <c r="W158" s="11">
        <f t="shared" si="34"/>
        <v>0</v>
      </c>
      <c r="X158" s="11">
        <f t="shared" si="35"/>
        <v>0</v>
      </c>
      <c r="Y158" s="71">
        <f t="shared" si="36"/>
        <v>0</v>
      </c>
      <c r="Z158" s="274"/>
      <c r="AA158" s="277"/>
      <c r="AB158" s="277"/>
      <c r="AC158" s="277"/>
      <c r="AD158" s="277"/>
      <c r="AE158" s="277"/>
      <c r="AF158" s="277"/>
      <c r="AG158" s="277"/>
      <c r="AH158" s="280"/>
      <c r="AI158" s="298"/>
      <c r="AJ158" s="280"/>
    </row>
    <row r="159" spans="1:36" s="50" customFormat="1" ht="18.75" x14ac:dyDescent="0.25">
      <c r="A159" s="287"/>
      <c r="B159" s="290"/>
      <c r="C159" s="295"/>
      <c r="D159" s="194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14"/>
      <c r="S159" s="414"/>
      <c r="T159" s="414"/>
      <c r="U159" s="415"/>
      <c r="V159" s="46">
        <f t="shared" si="33"/>
        <v>0</v>
      </c>
      <c r="W159" s="11">
        <f t="shared" si="34"/>
        <v>0</v>
      </c>
      <c r="X159" s="11">
        <f t="shared" si="35"/>
        <v>0</v>
      </c>
      <c r="Y159" s="71">
        <f t="shared" si="36"/>
        <v>0</v>
      </c>
      <c r="Z159" s="274"/>
      <c r="AA159" s="277"/>
      <c r="AB159" s="277"/>
      <c r="AC159" s="277"/>
      <c r="AD159" s="277"/>
      <c r="AE159" s="277"/>
      <c r="AF159" s="277"/>
      <c r="AG159" s="277"/>
      <c r="AH159" s="280"/>
      <c r="AI159" s="298"/>
      <c r="AJ159" s="280"/>
    </row>
    <row r="160" spans="1:36" s="50" customFormat="1" ht="18.75" x14ac:dyDescent="0.25">
      <c r="A160" s="287"/>
      <c r="B160" s="290"/>
      <c r="C160" s="295"/>
      <c r="D160" s="194"/>
      <c r="E160" s="417"/>
      <c r="F160" s="417"/>
      <c r="G160" s="417"/>
      <c r="H160" s="417"/>
      <c r="I160" s="417"/>
      <c r="J160" s="417"/>
      <c r="K160" s="417"/>
      <c r="L160" s="417"/>
      <c r="M160" s="417"/>
      <c r="N160" s="417"/>
      <c r="O160" s="417"/>
      <c r="P160" s="417"/>
      <c r="Q160" s="417"/>
      <c r="R160" s="418"/>
      <c r="S160" s="418"/>
      <c r="T160" s="418"/>
      <c r="U160" s="419"/>
      <c r="V160" s="46">
        <f t="shared" si="33"/>
        <v>0</v>
      </c>
      <c r="W160" s="11">
        <f t="shared" si="34"/>
        <v>0</v>
      </c>
      <c r="X160" s="11">
        <f t="shared" si="35"/>
        <v>0</v>
      </c>
      <c r="Y160" s="71">
        <f t="shared" si="36"/>
        <v>0</v>
      </c>
      <c r="Z160" s="274"/>
      <c r="AA160" s="277"/>
      <c r="AB160" s="277"/>
      <c r="AC160" s="277"/>
      <c r="AD160" s="277"/>
      <c r="AE160" s="277"/>
      <c r="AF160" s="277"/>
      <c r="AG160" s="277"/>
      <c r="AH160" s="280"/>
      <c r="AI160" s="298"/>
      <c r="AJ160" s="280"/>
    </row>
    <row r="161" spans="1:36" s="50" customFormat="1" ht="18.75" x14ac:dyDescent="0.25">
      <c r="A161" s="287"/>
      <c r="B161" s="290"/>
      <c r="C161" s="295"/>
      <c r="D161" s="194"/>
      <c r="E161" s="420"/>
      <c r="F161" s="420"/>
      <c r="G161" s="420"/>
      <c r="H161" s="420"/>
      <c r="I161" s="420"/>
      <c r="J161" s="420"/>
      <c r="K161" s="420"/>
      <c r="L161" s="420"/>
      <c r="M161" s="420"/>
      <c r="N161" s="420"/>
      <c r="O161" s="420"/>
      <c r="P161" s="420"/>
      <c r="Q161" s="420"/>
      <c r="R161" s="414"/>
      <c r="S161" s="414"/>
      <c r="T161" s="414"/>
      <c r="U161" s="415"/>
      <c r="V161" s="46">
        <f t="shared" si="33"/>
        <v>0</v>
      </c>
      <c r="W161" s="11">
        <f t="shared" si="34"/>
        <v>0</v>
      </c>
      <c r="X161" s="11">
        <f t="shared" si="35"/>
        <v>0</v>
      </c>
      <c r="Y161" s="71">
        <f t="shared" si="36"/>
        <v>0</v>
      </c>
      <c r="Z161" s="274"/>
      <c r="AA161" s="277"/>
      <c r="AB161" s="277"/>
      <c r="AC161" s="277"/>
      <c r="AD161" s="277"/>
      <c r="AE161" s="277"/>
      <c r="AF161" s="277"/>
      <c r="AG161" s="277"/>
      <c r="AH161" s="280"/>
      <c r="AI161" s="298"/>
      <c r="AJ161" s="280"/>
    </row>
    <row r="162" spans="1:36" s="50" customFormat="1" ht="18.75" x14ac:dyDescent="0.25">
      <c r="A162" s="287"/>
      <c r="B162" s="290"/>
      <c r="C162" s="295"/>
      <c r="D162" s="194"/>
      <c r="E162" s="417"/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8"/>
      <c r="S162" s="418"/>
      <c r="T162" s="418"/>
      <c r="U162" s="419"/>
      <c r="V162" s="46">
        <f t="shared" si="33"/>
        <v>0</v>
      </c>
      <c r="W162" s="11">
        <f t="shared" si="34"/>
        <v>0</v>
      </c>
      <c r="X162" s="11">
        <f t="shared" si="35"/>
        <v>0</v>
      </c>
      <c r="Y162" s="71">
        <f t="shared" si="36"/>
        <v>0</v>
      </c>
      <c r="Z162" s="274"/>
      <c r="AA162" s="277"/>
      <c r="AB162" s="277"/>
      <c r="AC162" s="277"/>
      <c r="AD162" s="277"/>
      <c r="AE162" s="277"/>
      <c r="AF162" s="277"/>
      <c r="AG162" s="277"/>
      <c r="AH162" s="280"/>
      <c r="AI162" s="298"/>
      <c r="AJ162" s="280"/>
    </row>
    <row r="163" spans="1:36" s="50" customFormat="1" ht="18.75" x14ac:dyDescent="0.25">
      <c r="A163" s="287"/>
      <c r="B163" s="290"/>
      <c r="C163" s="295"/>
      <c r="D163" s="194"/>
      <c r="E163" s="420"/>
      <c r="F163" s="420"/>
      <c r="G163" s="420"/>
      <c r="H163" s="420"/>
      <c r="I163" s="420"/>
      <c r="J163" s="420"/>
      <c r="K163" s="420"/>
      <c r="L163" s="420"/>
      <c r="M163" s="420"/>
      <c r="N163" s="420"/>
      <c r="O163" s="420"/>
      <c r="P163" s="420"/>
      <c r="Q163" s="420"/>
      <c r="R163" s="414"/>
      <c r="S163" s="414"/>
      <c r="T163" s="414"/>
      <c r="U163" s="415"/>
      <c r="V163" s="46">
        <f t="shared" si="33"/>
        <v>0</v>
      </c>
      <c r="W163" s="11">
        <f t="shared" si="34"/>
        <v>0</v>
      </c>
      <c r="X163" s="11">
        <f t="shared" si="35"/>
        <v>0</v>
      </c>
      <c r="Y163" s="71">
        <f t="shared" si="36"/>
        <v>0</v>
      </c>
      <c r="Z163" s="274"/>
      <c r="AA163" s="277"/>
      <c r="AB163" s="277"/>
      <c r="AC163" s="277"/>
      <c r="AD163" s="277"/>
      <c r="AE163" s="277"/>
      <c r="AF163" s="277"/>
      <c r="AG163" s="277"/>
      <c r="AH163" s="280"/>
      <c r="AI163" s="298"/>
      <c r="AJ163" s="280"/>
    </row>
    <row r="164" spans="1:36" s="50" customFormat="1" ht="18.75" x14ac:dyDescent="0.25">
      <c r="A164" s="287"/>
      <c r="B164" s="290"/>
      <c r="C164" s="295"/>
      <c r="D164" s="194"/>
      <c r="E164" s="417"/>
      <c r="F164" s="417"/>
      <c r="G164" s="417"/>
      <c r="H164" s="417"/>
      <c r="I164" s="417"/>
      <c r="J164" s="417"/>
      <c r="K164" s="417"/>
      <c r="L164" s="417"/>
      <c r="M164" s="417"/>
      <c r="N164" s="417"/>
      <c r="O164" s="417"/>
      <c r="P164" s="417"/>
      <c r="Q164" s="417"/>
      <c r="R164" s="418"/>
      <c r="S164" s="418"/>
      <c r="T164" s="418"/>
      <c r="U164" s="419"/>
      <c r="V164" s="46">
        <f t="shared" si="33"/>
        <v>0</v>
      </c>
      <c r="W164" s="11">
        <f t="shared" si="34"/>
        <v>0</v>
      </c>
      <c r="X164" s="11">
        <f t="shared" si="35"/>
        <v>0</v>
      </c>
      <c r="Y164" s="71">
        <f t="shared" si="36"/>
        <v>0</v>
      </c>
      <c r="Z164" s="274"/>
      <c r="AA164" s="277"/>
      <c r="AB164" s="277"/>
      <c r="AC164" s="277"/>
      <c r="AD164" s="277"/>
      <c r="AE164" s="277"/>
      <c r="AF164" s="277"/>
      <c r="AG164" s="277"/>
      <c r="AH164" s="280"/>
      <c r="AI164" s="298"/>
      <c r="AJ164" s="280"/>
    </row>
    <row r="165" spans="1:36" s="50" customFormat="1" ht="18.75" x14ac:dyDescent="0.25">
      <c r="A165" s="287"/>
      <c r="B165" s="290"/>
      <c r="C165" s="295"/>
      <c r="D165" s="194"/>
      <c r="E165" s="420"/>
      <c r="F165" s="420"/>
      <c r="G165" s="420"/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14"/>
      <c r="S165" s="414"/>
      <c r="T165" s="414"/>
      <c r="U165" s="415"/>
      <c r="V165" s="46">
        <f t="shared" si="33"/>
        <v>0</v>
      </c>
      <c r="W165" s="11">
        <f t="shared" si="34"/>
        <v>0</v>
      </c>
      <c r="X165" s="11">
        <f t="shared" si="35"/>
        <v>0</v>
      </c>
      <c r="Y165" s="71">
        <f t="shared" si="36"/>
        <v>0</v>
      </c>
      <c r="Z165" s="274"/>
      <c r="AA165" s="277"/>
      <c r="AB165" s="277"/>
      <c r="AC165" s="277"/>
      <c r="AD165" s="277"/>
      <c r="AE165" s="277"/>
      <c r="AF165" s="277"/>
      <c r="AG165" s="277"/>
      <c r="AH165" s="280"/>
      <c r="AI165" s="298"/>
      <c r="AJ165" s="280"/>
    </row>
    <row r="166" spans="1:36" s="50" customFormat="1" ht="18.75" x14ac:dyDescent="0.25">
      <c r="A166" s="287"/>
      <c r="B166" s="290"/>
      <c r="C166" s="295"/>
      <c r="D166" s="194"/>
      <c r="E166" s="417"/>
      <c r="F166" s="417"/>
      <c r="G166" s="417"/>
      <c r="H166" s="417"/>
      <c r="I166" s="417"/>
      <c r="J166" s="417"/>
      <c r="K166" s="417"/>
      <c r="L166" s="417"/>
      <c r="M166" s="417"/>
      <c r="N166" s="417"/>
      <c r="O166" s="417"/>
      <c r="P166" s="417"/>
      <c r="Q166" s="417"/>
      <c r="R166" s="418"/>
      <c r="S166" s="418"/>
      <c r="T166" s="418"/>
      <c r="U166" s="419"/>
      <c r="V166" s="46">
        <f t="shared" si="33"/>
        <v>0</v>
      </c>
      <c r="W166" s="11">
        <f t="shared" si="34"/>
        <v>0</v>
      </c>
      <c r="X166" s="11">
        <f t="shared" si="35"/>
        <v>0</v>
      </c>
      <c r="Y166" s="71">
        <f t="shared" si="36"/>
        <v>0</v>
      </c>
      <c r="Z166" s="274"/>
      <c r="AA166" s="277"/>
      <c r="AB166" s="277"/>
      <c r="AC166" s="277"/>
      <c r="AD166" s="277"/>
      <c r="AE166" s="277"/>
      <c r="AF166" s="277"/>
      <c r="AG166" s="277"/>
      <c r="AH166" s="280"/>
      <c r="AI166" s="298"/>
      <c r="AJ166" s="280"/>
    </row>
    <row r="167" spans="1:36" s="50" customFormat="1" ht="18.75" x14ac:dyDescent="0.25">
      <c r="A167" s="287"/>
      <c r="B167" s="290"/>
      <c r="C167" s="295"/>
      <c r="D167" s="194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14"/>
      <c r="S167" s="414"/>
      <c r="T167" s="414"/>
      <c r="U167" s="415"/>
      <c r="V167" s="46">
        <f t="shared" si="33"/>
        <v>0</v>
      </c>
      <c r="W167" s="11">
        <f t="shared" si="34"/>
        <v>0</v>
      </c>
      <c r="X167" s="11">
        <f t="shared" si="35"/>
        <v>0</v>
      </c>
      <c r="Y167" s="71">
        <f t="shared" si="36"/>
        <v>0</v>
      </c>
      <c r="Z167" s="274"/>
      <c r="AA167" s="277"/>
      <c r="AB167" s="277"/>
      <c r="AC167" s="277"/>
      <c r="AD167" s="277"/>
      <c r="AE167" s="277"/>
      <c r="AF167" s="277"/>
      <c r="AG167" s="277"/>
      <c r="AH167" s="280"/>
      <c r="AI167" s="298"/>
      <c r="AJ167" s="280"/>
    </row>
    <row r="168" spans="1:36" s="50" customFormat="1" ht="18.75" x14ac:dyDescent="0.25">
      <c r="A168" s="287"/>
      <c r="B168" s="290"/>
      <c r="C168" s="295"/>
      <c r="D168" s="194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8"/>
      <c r="S168" s="418"/>
      <c r="T168" s="418"/>
      <c r="U168" s="419"/>
      <c r="V168" s="46">
        <f t="shared" si="33"/>
        <v>0</v>
      </c>
      <c r="W168" s="11">
        <f t="shared" si="34"/>
        <v>0</v>
      </c>
      <c r="X168" s="11">
        <f t="shared" si="35"/>
        <v>0</v>
      </c>
      <c r="Y168" s="71">
        <f t="shared" si="36"/>
        <v>0</v>
      </c>
      <c r="Z168" s="274"/>
      <c r="AA168" s="277"/>
      <c r="AB168" s="277"/>
      <c r="AC168" s="277"/>
      <c r="AD168" s="277"/>
      <c r="AE168" s="277"/>
      <c r="AF168" s="277"/>
      <c r="AG168" s="277"/>
      <c r="AH168" s="280"/>
      <c r="AI168" s="298"/>
      <c r="AJ168" s="280"/>
    </row>
    <row r="169" spans="1:36" s="50" customFormat="1" ht="18.75" x14ac:dyDescent="0.25">
      <c r="A169" s="287"/>
      <c r="B169" s="290"/>
      <c r="C169" s="295"/>
      <c r="D169" s="194"/>
      <c r="E169" s="420"/>
      <c r="F169" s="420"/>
      <c r="G169" s="420"/>
      <c r="H169" s="420"/>
      <c r="I169" s="420"/>
      <c r="J169" s="420"/>
      <c r="K169" s="420"/>
      <c r="L169" s="420"/>
      <c r="M169" s="420"/>
      <c r="N169" s="420"/>
      <c r="O169" s="420"/>
      <c r="P169" s="420"/>
      <c r="Q169" s="420"/>
      <c r="R169" s="414"/>
      <c r="S169" s="414"/>
      <c r="T169" s="414"/>
      <c r="U169" s="415"/>
      <c r="V169" s="46">
        <f t="shared" si="33"/>
        <v>0</v>
      </c>
      <c r="W169" s="11">
        <f t="shared" si="34"/>
        <v>0</v>
      </c>
      <c r="X169" s="11">
        <f t="shared" si="35"/>
        <v>0</v>
      </c>
      <c r="Y169" s="71">
        <f t="shared" si="36"/>
        <v>0</v>
      </c>
      <c r="Z169" s="274"/>
      <c r="AA169" s="277"/>
      <c r="AB169" s="277"/>
      <c r="AC169" s="277"/>
      <c r="AD169" s="277"/>
      <c r="AE169" s="277"/>
      <c r="AF169" s="277"/>
      <c r="AG169" s="277"/>
      <c r="AH169" s="280"/>
      <c r="AI169" s="298"/>
      <c r="AJ169" s="280"/>
    </row>
    <row r="170" spans="1:36" s="50" customFormat="1" ht="18.75" x14ac:dyDescent="0.25">
      <c r="A170" s="287"/>
      <c r="B170" s="290"/>
      <c r="C170" s="295"/>
      <c r="D170" s="194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8"/>
      <c r="S170" s="418"/>
      <c r="T170" s="418"/>
      <c r="U170" s="419"/>
      <c r="V170" s="46">
        <f t="shared" si="33"/>
        <v>0</v>
      </c>
      <c r="W170" s="11">
        <f t="shared" si="34"/>
        <v>0</v>
      </c>
      <c r="X170" s="11">
        <f t="shared" si="35"/>
        <v>0</v>
      </c>
      <c r="Y170" s="71">
        <f t="shared" si="36"/>
        <v>0</v>
      </c>
      <c r="Z170" s="274"/>
      <c r="AA170" s="277"/>
      <c r="AB170" s="277"/>
      <c r="AC170" s="277"/>
      <c r="AD170" s="277"/>
      <c r="AE170" s="277"/>
      <c r="AF170" s="277"/>
      <c r="AG170" s="277"/>
      <c r="AH170" s="280"/>
      <c r="AI170" s="298"/>
      <c r="AJ170" s="280"/>
    </row>
    <row r="171" spans="1:36" s="50" customFormat="1" ht="19.5" thickBot="1" x14ac:dyDescent="0.3">
      <c r="A171" s="288"/>
      <c r="B171" s="291"/>
      <c r="C171" s="296"/>
      <c r="D171" s="195"/>
      <c r="E171" s="423"/>
      <c r="F171" s="423"/>
      <c r="G171" s="423"/>
      <c r="H171" s="423"/>
      <c r="I171" s="423"/>
      <c r="J171" s="423"/>
      <c r="K171" s="423"/>
      <c r="L171" s="423"/>
      <c r="M171" s="423"/>
      <c r="N171" s="423"/>
      <c r="O171" s="423"/>
      <c r="P171" s="423"/>
      <c r="Q171" s="423"/>
      <c r="R171" s="424"/>
      <c r="S171" s="424"/>
      <c r="T171" s="424"/>
      <c r="U171" s="425"/>
      <c r="V171" s="47">
        <f t="shared" si="33"/>
        <v>0</v>
      </c>
      <c r="W171" s="12">
        <f t="shared" si="34"/>
        <v>0</v>
      </c>
      <c r="X171" s="12">
        <f t="shared" si="35"/>
        <v>0</v>
      </c>
      <c r="Y171" s="72">
        <f t="shared" si="36"/>
        <v>0</v>
      </c>
      <c r="Z171" s="275"/>
      <c r="AA171" s="278"/>
      <c r="AB171" s="278"/>
      <c r="AC171" s="278"/>
      <c r="AD171" s="278"/>
      <c r="AE171" s="278"/>
      <c r="AF171" s="278"/>
      <c r="AG171" s="278"/>
      <c r="AH171" s="281"/>
      <c r="AI171" s="299"/>
      <c r="AJ171" s="281"/>
    </row>
    <row r="172" spans="1:36" s="50" customFormat="1" ht="18.75" x14ac:dyDescent="0.25">
      <c r="A172" s="286">
        <v>9</v>
      </c>
      <c r="B172" s="289" t="s">
        <v>131</v>
      </c>
      <c r="C172" s="292" t="s">
        <v>92</v>
      </c>
      <c r="D172" s="193">
        <f>400*0.9</f>
        <v>360</v>
      </c>
      <c r="E172" s="426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411"/>
      <c r="S172" s="411"/>
      <c r="T172" s="411"/>
      <c r="U172" s="412"/>
      <c r="V172" s="43">
        <f t="shared" si="33"/>
        <v>0</v>
      </c>
      <c r="W172" s="13">
        <f t="shared" si="34"/>
        <v>0</v>
      </c>
      <c r="X172" s="13">
        <f t="shared" si="35"/>
        <v>0</v>
      </c>
      <c r="Y172" s="70">
        <f t="shared" si="36"/>
        <v>0</v>
      </c>
      <c r="Z172" s="273">
        <f t="shared" ref="Z172:AC172" si="41">SUM(V172:V191)</f>
        <v>79.833333333333329</v>
      </c>
      <c r="AA172" s="276">
        <f t="shared" si="41"/>
        <v>68.63333333333334</v>
      </c>
      <c r="AB172" s="276">
        <f t="shared" si="41"/>
        <v>94.066666666666663</v>
      </c>
      <c r="AC172" s="276">
        <f t="shared" si="41"/>
        <v>89.7</v>
      </c>
      <c r="AD172" s="276">
        <f t="shared" ref="AD172" si="42">Z172*0.38*0.9*SQRT(3)</f>
        <v>47.290183199053054</v>
      </c>
      <c r="AE172" s="276">
        <f t="shared" si="26"/>
        <v>40.655735785741236</v>
      </c>
      <c r="AF172" s="276">
        <f t="shared" si="26"/>
        <v>55.721460120136832</v>
      </c>
      <c r="AG172" s="276">
        <f t="shared" si="26"/>
        <v>53.134815444113471</v>
      </c>
      <c r="AH172" s="279">
        <f>MAX(Z172:AC191)</f>
        <v>94.066666666666663</v>
      </c>
      <c r="AI172" s="297">
        <f t="shared" ref="AI172" si="43">AH172*0.38*0.9*SQRT(3)</f>
        <v>55.721460120136832</v>
      </c>
      <c r="AJ172" s="279">
        <f t="shared" ref="AJ172" si="44">D172-AI172</f>
        <v>304.27853987986316</v>
      </c>
    </row>
    <row r="173" spans="1:36" s="50" customFormat="1" ht="18.75" x14ac:dyDescent="0.25">
      <c r="A173" s="287"/>
      <c r="B173" s="290"/>
      <c r="C173" s="295"/>
      <c r="D173" s="194"/>
      <c r="E173" s="383" t="s">
        <v>607</v>
      </c>
      <c r="F173" s="383">
        <v>30.9</v>
      </c>
      <c r="G173" s="383">
        <v>29.1</v>
      </c>
      <c r="H173" s="383">
        <v>26</v>
      </c>
      <c r="I173" s="383">
        <v>27.1</v>
      </c>
      <c r="J173" s="383">
        <v>17.2</v>
      </c>
      <c r="K173" s="383">
        <v>21</v>
      </c>
      <c r="L173" s="383">
        <v>37</v>
      </c>
      <c r="M173" s="383">
        <v>35</v>
      </c>
      <c r="N173" s="383">
        <v>33.799999999999997</v>
      </c>
      <c r="O173" s="383">
        <v>34</v>
      </c>
      <c r="P173" s="383">
        <v>31</v>
      </c>
      <c r="Q173" s="383">
        <v>33</v>
      </c>
      <c r="R173" s="414">
        <v>232</v>
      </c>
      <c r="S173" s="414">
        <v>233</v>
      </c>
      <c r="T173" s="414">
        <v>233</v>
      </c>
      <c r="U173" s="415">
        <v>233</v>
      </c>
      <c r="V173" s="46">
        <f t="shared" si="33"/>
        <v>28.666666666666668</v>
      </c>
      <c r="W173" s="11">
        <f t="shared" si="34"/>
        <v>21.766666666666666</v>
      </c>
      <c r="X173" s="11">
        <f t="shared" si="35"/>
        <v>35.266666666666666</v>
      </c>
      <c r="Y173" s="71">
        <f t="shared" si="36"/>
        <v>32.666666666666664</v>
      </c>
      <c r="Z173" s="274"/>
      <c r="AA173" s="277"/>
      <c r="AB173" s="277"/>
      <c r="AC173" s="277"/>
      <c r="AD173" s="277"/>
      <c r="AE173" s="277"/>
      <c r="AF173" s="277"/>
      <c r="AG173" s="277"/>
      <c r="AH173" s="280"/>
      <c r="AI173" s="298"/>
      <c r="AJ173" s="280"/>
    </row>
    <row r="174" spans="1:36" s="50" customFormat="1" ht="18.75" x14ac:dyDescent="0.25">
      <c r="A174" s="287"/>
      <c r="B174" s="290"/>
      <c r="C174" s="295"/>
      <c r="D174" s="194"/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  <c r="P174" s="417"/>
      <c r="Q174" s="417"/>
      <c r="R174" s="418"/>
      <c r="S174" s="418"/>
      <c r="T174" s="418"/>
      <c r="U174" s="419"/>
      <c r="V174" s="46">
        <f t="shared" si="33"/>
        <v>0</v>
      </c>
      <c r="W174" s="11">
        <f t="shared" si="34"/>
        <v>0</v>
      </c>
      <c r="X174" s="11">
        <f t="shared" si="35"/>
        <v>0</v>
      </c>
      <c r="Y174" s="71">
        <f t="shared" si="36"/>
        <v>0</v>
      </c>
      <c r="Z174" s="274"/>
      <c r="AA174" s="277"/>
      <c r="AB174" s="277"/>
      <c r="AC174" s="277"/>
      <c r="AD174" s="277"/>
      <c r="AE174" s="277"/>
      <c r="AF174" s="277"/>
      <c r="AG174" s="277"/>
      <c r="AH174" s="280"/>
      <c r="AI174" s="298"/>
      <c r="AJ174" s="280"/>
    </row>
    <row r="175" spans="1:36" s="50" customFormat="1" ht="18.75" x14ac:dyDescent="0.25">
      <c r="A175" s="287"/>
      <c r="B175" s="290"/>
      <c r="C175" s="295"/>
      <c r="D175" s="194"/>
      <c r="E175" s="383" t="s">
        <v>886</v>
      </c>
      <c r="F175" s="383">
        <v>24.3</v>
      </c>
      <c r="G175" s="383">
        <v>64</v>
      </c>
      <c r="H175" s="383">
        <v>29</v>
      </c>
      <c r="I175" s="420">
        <v>27</v>
      </c>
      <c r="J175" s="420">
        <v>57</v>
      </c>
      <c r="K175" s="420">
        <v>31</v>
      </c>
      <c r="L175" s="420">
        <v>29</v>
      </c>
      <c r="M175" s="420">
        <v>71</v>
      </c>
      <c r="N175" s="420">
        <v>33</v>
      </c>
      <c r="O175" s="420">
        <v>31</v>
      </c>
      <c r="P175" s="420">
        <v>68</v>
      </c>
      <c r="Q175" s="420">
        <v>34</v>
      </c>
      <c r="R175" s="414">
        <v>232</v>
      </c>
      <c r="S175" s="414">
        <v>233</v>
      </c>
      <c r="T175" s="414">
        <v>233</v>
      </c>
      <c r="U175" s="415">
        <v>233</v>
      </c>
      <c r="V175" s="46">
        <f t="shared" si="33"/>
        <v>39.1</v>
      </c>
      <c r="W175" s="11">
        <f t="shared" si="34"/>
        <v>38.333333333333336</v>
      </c>
      <c r="X175" s="11">
        <f t="shared" si="35"/>
        <v>44.333333333333336</v>
      </c>
      <c r="Y175" s="71">
        <f t="shared" si="36"/>
        <v>44.333333333333336</v>
      </c>
      <c r="Z175" s="274"/>
      <c r="AA175" s="277"/>
      <c r="AB175" s="277"/>
      <c r="AC175" s="277"/>
      <c r="AD175" s="277"/>
      <c r="AE175" s="277"/>
      <c r="AF175" s="277"/>
      <c r="AG175" s="277"/>
      <c r="AH175" s="280"/>
      <c r="AI175" s="298"/>
      <c r="AJ175" s="280"/>
    </row>
    <row r="176" spans="1:36" s="50" customFormat="1" ht="18.75" x14ac:dyDescent="0.25">
      <c r="A176" s="287"/>
      <c r="B176" s="290"/>
      <c r="C176" s="295"/>
      <c r="D176" s="194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8"/>
      <c r="S176" s="418"/>
      <c r="T176" s="418"/>
      <c r="U176" s="419"/>
      <c r="V176" s="46">
        <f t="shared" si="33"/>
        <v>0</v>
      </c>
      <c r="W176" s="11">
        <f t="shared" si="34"/>
        <v>0</v>
      </c>
      <c r="X176" s="11">
        <f t="shared" si="35"/>
        <v>0</v>
      </c>
      <c r="Y176" s="71">
        <f t="shared" si="36"/>
        <v>0</v>
      </c>
      <c r="Z176" s="274"/>
      <c r="AA176" s="277"/>
      <c r="AB176" s="277"/>
      <c r="AC176" s="277"/>
      <c r="AD176" s="277"/>
      <c r="AE176" s="277"/>
      <c r="AF176" s="277"/>
      <c r="AG176" s="277"/>
      <c r="AH176" s="280"/>
      <c r="AI176" s="298"/>
      <c r="AJ176" s="280"/>
    </row>
    <row r="177" spans="1:36" s="50" customFormat="1" ht="18.75" x14ac:dyDescent="0.25">
      <c r="A177" s="287"/>
      <c r="B177" s="290"/>
      <c r="C177" s="295"/>
      <c r="D177" s="194"/>
      <c r="E177" s="383" t="s">
        <v>887</v>
      </c>
      <c r="F177" s="383">
        <v>2.4</v>
      </c>
      <c r="G177" s="383">
        <v>23.5</v>
      </c>
      <c r="H177" s="420">
        <v>10.3</v>
      </c>
      <c r="I177" s="420">
        <v>2.2000000000000002</v>
      </c>
      <c r="J177" s="420">
        <v>16.3</v>
      </c>
      <c r="K177" s="420">
        <v>7.1</v>
      </c>
      <c r="L177" s="420">
        <v>2.9</v>
      </c>
      <c r="M177" s="420">
        <v>27.2</v>
      </c>
      <c r="N177" s="420">
        <v>13.3</v>
      </c>
      <c r="O177" s="420">
        <v>2.5</v>
      </c>
      <c r="P177" s="420">
        <v>25</v>
      </c>
      <c r="Q177" s="420">
        <v>10.6</v>
      </c>
      <c r="R177" s="414">
        <v>232</v>
      </c>
      <c r="S177" s="414">
        <v>233</v>
      </c>
      <c r="T177" s="414">
        <v>233</v>
      </c>
      <c r="U177" s="415">
        <v>233</v>
      </c>
      <c r="V177" s="46">
        <f t="shared" si="33"/>
        <v>12.066666666666668</v>
      </c>
      <c r="W177" s="11">
        <f t="shared" si="34"/>
        <v>8.5333333333333332</v>
      </c>
      <c r="X177" s="11">
        <f t="shared" si="35"/>
        <v>14.466666666666667</v>
      </c>
      <c r="Y177" s="71">
        <f t="shared" si="36"/>
        <v>12.700000000000001</v>
      </c>
      <c r="Z177" s="274"/>
      <c r="AA177" s="277"/>
      <c r="AB177" s="277"/>
      <c r="AC177" s="277"/>
      <c r="AD177" s="277"/>
      <c r="AE177" s="277"/>
      <c r="AF177" s="277"/>
      <c r="AG177" s="277"/>
      <c r="AH177" s="280"/>
      <c r="AI177" s="298"/>
      <c r="AJ177" s="280"/>
    </row>
    <row r="178" spans="1:36" s="50" customFormat="1" ht="18.75" x14ac:dyDescent="0.25">
      <c r="A178" s="287"/>
      <c r="B178" s="290"/>
      <c r="C178" s="295"/>
      <c r="D178" s="194"/>
      <c r="E178" s="417"/>
      <c r="F178" s="417"/>
      <c r="G178" s="417"/>
      <c r="H178" s="417"/>
      <c r="I178" s="417"/>
      <c r="J178" s="417"/>
      <c r="K178" s="417"/>
      <c r="L178" s="417"/>
      <c r="M178" s="417"/>
      <c r="N178" s="417"/>
      <c r="O178" s="417"/>
      <c r="P178" s="417"/>
      <c r="Q178" s="417"/>
      <c r="R178" s="418"/>
      <c r="S178" s="418"/>
      <c r="T178" s="418"/>
      <c r="U178" s="419"/>
      <c r="V178" s="46">
        <f t="shared" si="33"/>
        <v>0</v>
      </c>
      <c r="W178" s="11">
        <f t="shared" si="34"/>
        <v>0</v>
      </c>
      <c r="X178" s="11">
        <f t="shared" si="35"/>
        <v>0</v>
      </c>
      <c r="Y178" s="71">
        <f t="shared" si="36"/>
        <v>0</v>
      </c>
      <c r="Z178" s="274"/>
      <c r="AA178" s="277"/>
      <c r="AB178" s="277"/>
      <c r="AC178" s="277"/>
      <c r="AD178" s="277"/>
      <c r="AE178" s="277"/>
      <c r="AF178" s="277"/>
      <c r="AG178" s="277"/>
      <c r="AH178" s="280"/>
      <c r="AI178" s="298"/>
      <c r="AJ178" s="280"/>
    </row>
    <row r="179" spans="1:36" s="50" customFormat="1" ht="18.75" x14ac:dyDescent="0.25">
      <c r="A179" s="287"/>
      <c r="B179" s="290"/>
      <c r="C179" s="295"/>
      <c r="D179" s="194"/>
      <c r="E179" s="420"/>
      <c r="F179" s="420"/>
      <c r="G179" s="420"/>
      <c r="H179" s="420"/>
      <c r="I179" s="420"/>
      <c r="J179" s="420"/>
      <c r="K179" s="420"/>
      <c r="L179" s="420"/>
      <c r="M179" s="420"/>
      <c r="N179" s="420"/>
      <c r="O179" s="420"/>
      <c r="P179" s="420"/>
      <c r="Q179" s="420"/>
      <c r="R179" s="414"/>
      <c r="S179" s="414"/>
      <c r="T179" s="414"/>
      <c r="U179" s="415"/>
      <c r="V179" s="46">
        <f t="shared" si="33"/>
        <v>0</v>
      </c>
      <c r="W179" s="11">
        <f t="shared" si="34"/>
        <v>0</v>
      </c>
      <c r="X179" s="11">
        <f t="shared" si="35"/>
        <v>0</v>
      </c>
      <c r="Y179" s="71">
        <f t="shared" si="36"/>
        <v>0</v>
      </c>
      <c r="Z179" s="274"/>
      <c r="AA179" s="277"/>
      <c r="AB179" s="277"/>
      <c r="AC179" s="277"/>
      <c r="AD179" s="277"/>
      <c r="AE179" s="277"/>
      <c r="AF179" s="277"/>
      <c r="AG179" s="277"/>
      <c r="AH179" s="280"/>
      <c r="AI179" s="298"/>
      <c r="AJ179" s="280"/>
    </row>
    <row r="180" spans="1:36" s="50" customFormat="1" ht="18.75" x14ac:dyDescent="0.25">
      <c r="A180" s="287"/>
      <c r="B180" s="290"/>
      <c r="C180" s="295"/>
      <c r="D180" s="194"/>
      <c r="E180" s="417"/>
      <c r="F180" s="417"/>
      <c r="G180" s="417"/>
      <c r="H180" s="417"/>
      <c r="I180" s="417"/>
      <c r="J180" s="417"/>
      <c r="K180" s="417"/>
      <c r="L180" s="417"/>
      <c r="M180" s="417"/>
      <c r="N180" s="417"/>
      <c r="O180" s="417"/>
      <c r="P180" s="417"/>
      <c r="Q180" s="417"/>
      <c r="R180" s="418"/>
      <c r="S180" s="418"/>
      <c r="T180" s="418"/>
      <c r="U180" s="419"/>
      <c r="V180" s="46">
        <f t="shared" si="33"/>
        <v>0</v>
      </c>
      <c r="W180" s="11">
        <f t="shared" si="34"/>
        <v>0</v>
      </c>
      <c r="X180" s="11">
        <f t="shared" si="35"/>
        <v>0</v>
      </c>
      <c r="Y180" s="71">
        <f t="shared" si="36"/>
        <v>0</v>
      </c>
      <c r="Z180" s="274"/>
      <c r="AA180" s="277"/>
      <c r="AB180" s="277"/>
      <c r="AC180" s="277"/>
      <c r="AD180" s="277"/>
      <c r="AE180" s="277"/>
      <c r="AF180" s="277"/>
      <c r="AG180" s="277"/>
      <c r="AH180" s="280"/>
      <c r="AI180" s="298"/>
      <c r="AJ180" s="280"/>
    </row>
    <row r="181" spans="1:36" s="50" customFormat="1" ht="18.75" x14ac:dyDescent="0.25">
      <c r="A181" s="287"/>
      <c r="B181" s="290"/>
      <c r="C181" s="295"/>
      <c r="D181" s="194"/>
      <c r="E181" s="420"/>
      <c r="F181" s="420"/>
      <c r="G181" s="420"/>
      <c r="H181" s="420"/>
      <c r="I181" s="420"/>
      <c r="J181" s="420"/>
      <c r="K181" s="420"/>
      <c r="L181" s="420"/>
      <c r="M181" s="420"/>
      <c r="N181" s="420"/>
      <c r="O181" s="420"/>
      <c r="P181" s="420"/>
      <c r="Q181" s="420"/>
      <c r="R181" s="414"/>
      <c r="S181" s="414"/>
      <c r="T181" s="414"/>
      <c r="U181" s="415"/>
      <c r="V181" s="46">
        <f t="shared" si="33"/>
        <v>0</v>
      </c>
      <c r="W181" s="11">
        <f t="shared" si="34"/>
        <v>0</v>
      </c>
      <c r="X181" s="11">
        <f t="shared" si="35"/>
        <v>0</v>
      </c>
      <c r="Y181" s="71">
        <f t="shared" si="36"/>
        <v>0</v>
      </c>
      <c r="Z181" s="274"/>
      <c r="AA181" s="277"/>
      <c r="AB181" s="277"/>
      <c r="AC181" s="277"/>
      <c r="AD181" s="277"/>
      <c r="AE181" s="277"/>
      <c r="AF181" s="277"/>
      <c r="AG181" s="277"/>
      <c r="AH181" s="280"/>
      <c r="AI181" s="298"/>
      <c r="AJ181" s="280"/>
    </row>
    <row r="182" spans="1:36" s="50" customFormat="1" ht="18.75" x14ac:dyDescent="0.25">
      <c r="A182" s="287"/>
      <c r="B182" s="290"/>
      <c r="C182" s="295"/>
      <c r="D182" s="194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8"/>
      <c r="S182" s="418"/>
      <c r="T182" s="418"/>
      <c r="U182" s="419"/>
      <c r="V182" s="46">
        <f t="shared" si="33"/>
        <v>0</v>
      </c>
      <c r="W182" s="11">
        <f t="shared" si="34"/>
        <v>0</v>
      </c>
      <c r="X182" s="11">
        <f t="shared" si="35"/>
        <v>0</v>
      </c>
      <c r="Y182" s="71">
        <f t="shared" si="36"/>
        <v>0</v>
      </c>
      <c r="Z182" s="274"/>
      <c r="AA182" s="277"/>
      <c r="AB182" s="277"/>
      <c r="AC182" s="277"/>
      <c r="AD182" s="277"/>
      <c r="AE182" s="277"/>
      <c r="AF182" s="277"/>
      <c r="AG182" s="277"/>
      <c r="AH182" s="280"/>
      <c r="AI182" s="298"/>
      <c r="AJ182" s="280"/>
    </row>
    <row r="183" spans="1:36" s="50" customFormat="1" ht="18.75" x14ac:dyDescent="0.25">
      <c r="A183" s="287"/>
      <c r="B183" s="290"/>
      <c r="C183" s="295"/>
      <c r="D183" s="194"/>
      <c r="E183" s="420"/>
      <c r="F183" s="420"/>
      <c r="G183" s="420"/>
      <c r="H183" s="420"/>
      <c r="I183" s="420"/>
      <c r="J183" s="420"/>
      <c r="K183" s="420"/>
      <c r="L183" s="420"/>
      <c r="M183" s="420"/>
      <c r="N183" s="420"/>
      <c r="O183" s="420"/>
      <c r="P183" s="420"/>
      <c r="Q183" s="420"/>
      <c r="R183" s="414"/>
      <c r="S183" s="414"/>
      <c r="T183" s="414"/>
      <c r="U183" s="415"/>
      <c r="V183" s="46">
        <f t="shared" si="33"/>
        <v>0</v>
      </c>
      <c r="W183" s="11">
        <f t="shared" si="34"/>
        <v>0</v>
      </c>
      <c r="X183" s="11">
        <f t="shared" si="35"/>
        <v>0</v>
      </c>
      <c r="Y183" s="71">
        <f t="shared" si="36"/>
        <v>0</v>
      </c>
      <c r="Z183" s="274"/>
      <c r="AA183" s="277"/>
      <c r="AB183" s="277"/>
      <c r="AC183" s="277"/>
      <c r="AD183" s="277"/>
      <c r="AE183" s="277"/>
      <c r="AF183" s="277"/>
      <c r="AG183" s="277"/>
      <c r="AH183" s="280"/>
      <c r="AI183" s="298"/>
      <c r="AJ183" s="280"/>
    </row>
    <row r="184" spans="1:36" s="50" customFormat="1" ht="18.75" x14ac:dyDescent="0.25">
      <c r="A184" s="287"/>
      <c r="B184" s="290"/>
      <c r="C184" s="295"/>
      <c r="D184" s="194"/>
      <c r="E184" s="417"/>
      <c r="F184" s="417"/>
      <c r="G184" s="417"/>
      <c r="H184" s="417"/>
      <c r="I184" s="417"/>
      <c r="J184" s="417"/>
      <c r="K184" s="417"/>
      <c r="L184" s="417"/>
      <c r="M184" s="417"/>
      <c r="N184" s="417"/>
      <c r="O184" s="417"/>
      <c r="P184" s="417"/>
      <c r="Q184" s="417"/>
      <c r="R184" s="418"/>
      <c r="S184" s="418"/>
      <c r="T184" s="418"/>
      <c r="U184" s="419"/>
      <c r="V184" s="46">
        <f t="shared" si="33"/>
        <v>0</v>
      </c>
      <c r="W184" s="11">
        <f t="shared" si="34"/>
        <v>0</v>
      </c>
      <c r="X184" s="11">
        <f t="shared" si="35"/>
        <v>0</v>
      </c>
      <c r="Y184" s="71">
        <f t="shared" si="36"/>
        <v>0</v>
      </c>
      <c r="Z184" s="274"/>
      <c r="AA184" s="277"/>
      <c r="AB184" s="277"/>
      <c r="AC184" s="277"/>
      <c r="AD184" s="277"/>
      <c r="AE184" s="277"/>
      <c r="AF184" s="277"/>
      <c r="AG184" s="277"/>
      <c r="AH184" s="280"/>
      <c r="AI184" s="298"/>
      <c r="AJ184" s="280"/>
    </row>
    <row r="185" spans="1:36" s="50" customFormat="1" ht="18.75" x14ac:dyDescent="0.25">
      <c r="A185" s="287"/>
      <c r="B185" s="290"/>
      <c r="C185" s="295"/>
      <c r="D185" s="194"/>
      <c r="E185" s="420"/>
      <c r="F185" s="420"/>
      <c r="G185" s="420"/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14"/>
      <c r="S185" s="414"/>
      <c r="T185" s="414"/>
      <c r="U185" s="415"/>
      <c r="V185" s="46">
        <f t="shared" si="33"/>
        <v>0</v>
      </c>
      <c r="W185" s="11">
        <f t="shared" si="34"/>
        <v>0</v>
      </c>
      <c r="X185" s="11">
        <f t="shared" si="35"/>
        <v>0</v>
      </c>
      <c r="Y185" s="71">
        <f t="shared" si="36"/>
        <v>0</v>
      </c>
      <c r="Z185" s="274"/>
      <c r="AA185" s="277"/>
      <c r="AB185" s="277"/>
      <c r="AC185" s="277"/>
      <c r="AD185" s="277"/>
      <c r="AE185" s="277"/>
      <c r="AF185" s="277"/>
      <c r="AG185" s="277"/>
      <c r="AH185" s="280"/>
      <c r="AI185" s="298"/>
      <c r="AJ185" s="280"/>
    </row>
    <row r="186" spans="1:36" s="50" customFormat="1" ht="18.75" x14ac:dyDescent="0.25">
      <c r="A186" s="287"/>
      <c r="B186" s="290"/>
      <c r="C186" s="295"/>
      <c r="D186" s="194"/>
      <c r="E186" s="417"/>
      <c r="F186" s="417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8"/>
      <c r="S186" s="418"/>
      <c r="T186" s="418"/>
      <c r="U186" s="419"/>
      <c r="V186" s="46">
        <f t="shared" si="33"/>
        <v>0</v>
      </c>
      <c r="W186" s="11">
        <f t="shared" si="34"/>
        <v>0</v>
      </c>
      <c r="X186" s="11">
        <f t="shared" si="35"/>
        <v>0</v>
      </c>
      <c r="Y186" s="71">
        <f t="shared" si="36"/>
        <v>0</v>
      </c>
      <c r="Z186" s="274"/>
      <c r="AA186" s="277"/>
      <c r="AB186" s="277"/>
      <c r="AC186" s="277"/>
      <c r="AD186" s="277"/>
      <c r="AE186" s="277"/>
      <c r="AF186" s="277"/>
      <c r="AG186" s="277"/>
      <c r="AH186" s="280"/>
      <c r="AI186" s="298"/>
      <c r="AJ186" s="280"/>
    </row>
    <row r="187" spans="1:36" s="50" customFormat="1" ht="18.75" x14ac:dyDescent="0.25">
      <c r="A187" s="287"/>
      <c r="B187" s="290"/>
      <c r="C187" s="295"/>
      <c r="D187" s="194"/>
      <c r="E187" s="420"/>
      <c r="F187" s="420"/>
      <c r="G187" s="420"/>
      <c r="H187" s="420"/>
      <c r="I187" s="420"/>
      <c r="J187" s="420"/>
      <c r="K187" s="420"/>
      <c r="L187" s="420"/>
      <c r="M187" s="420"/>
      <c r="N187" s="420"/>
      <c r="O187" s="420"/>
      <c r="P187" s="420"/>
      <c r="Q187" s="420"/>
      <c r="R187" s="414"/>
      <c r="S187" s="414"/>
      <c r="T187" s="414"/>
      <c r="U187" s="415"/>
      <c r="V187" s="46">
        <f t="shared" si="33"/>
        <v>0</v>
      </c>
      <c r="W187" s="11">
        <f t="shared" si="34"/>
        <v>0</v>
      </c>
      <c r="X187" s="11">
        <f t="shared" si="35"/>
        <v>0</v>
      </c>
      <c r="Y187" s="71">
        <f t="shared" si="36"/>
        <v>0</v>
      </c>
      <c r="Z187" s="274"/>
      <c r="AA187" s="277"/>
      <c r="AB187" s="277"/>
      <c r="AC187" s="277"/>
      <c r="AD187" s="277"/>
      <c r="AE187" s="277"/>
      <c r="AF187" s="277"/>
      <c r="AG187" s="277"/>
      <c r="AH187" s="280"/>
      <c r="AI187" s="298"/>
      <c r="AJ187" s="280"/>
    </row>
    <row r="188" spans="1:36" s="50" customFormat="1" ht="18.75" x14ac:dyDescent="0.25">
      <c r="A188" s="287"/>
      <c r="B188" s="290"/>
      <c r="C188" s="295"/>
      <c r="D188" s="194"/>
      <c r="E188" s="417"/>
      <c r="F188" s="417"/>
      <c r="G188" s="417"/>
      <c r="H188" s="417"/>
      <c r="I188" s="417"/>
      <c r="J188" s="417"/>
      <c r="K188" s="417"/>
      <c r="L188" s="417"/>
      <c r="M188" s="417"/>
      <c r="N188" s="417"/>
      <c r="O188" s="417"/>
      <c r="P188" s="417"/>
      <c r="Q188" s="417"/>
      <c r="R188" s="418"/>
      <c r="S188" s="418"/>
      <c r="T188" s="418"/>
      <c r="U188" s="419"/>
      <c r="V188" s="46">
        <f t="shared" si="33"/>
        <v>0</v>
      </c>
      <c r="W188" s="11">
        <f t="shared" si="34"/>
        <v>0</v>
      </c>
      <c r="X188" s="11">
        <f t="shared" si="35"/>
        <v>0</v>
      </c>
      <c r="Y188" s="71">
        <f t="shared" si="36"/>
        <v>0</v>
      </c>
      <c r="Z188" s="274"/>
      <c r="AA188" s="277"/>
      <c r="AB188" s="277"/>
      <c r="AC188" s="277"/>
      <c r="AD188" s="277"/>
      <c r="AE188" s="277"/>
      <c r="AF188" s="277"/>
      <c r="AG188" s="277"/>
      <c r="AH188" s="280"/>
      <c r="AI188" s="298"/>
      <c r="AJ188" s="280"/>
    </row>
    <row r="189" spans="1:36" s="50" customFormat="1" ht="18.75" x14ac:dyDescent="0.25">
      <c r="A189" s="287"/>
      <c r="B189" s="290"/>
      <c r="C189" s="295"/>
      <c r="D189" s="194"/>
      <c r="E189" s="420"/>
      <c r="F189" s="420"/>
      <c r="G189" s="420"/>
      <c r="H189" s="420"/>
      <c r="I189" s="420"/>
      <c r="J189" s="420"/>
      <c r="K189" s="420"/>
      <c r="L189" s="420"/>
      <c r="M189" s="420"/>
      <c r="N189" s="420"/>
      <c r="O189" s="420"/>
      <c r="P189" s="420"/>
      <c r="Q189" s="420"/>
      <c r="R189" s="414"/>
      <c r="S189" s="414"/>
      <c r="T189" s="414"/>
      <c r="U189" s="415"/>
      <c r="V189" s="46">
        <f t="shared" si="33"/>
        <v>0</v>
      </c>
      <c r="W189" s="11">
        <f t="shared" si="34"/>
        <v>0</v>
      </c>
      <c r="X189" s="11">
        <f t="shared" si="35"/>
        <v>0</v>
      </c>
      <c r="Y189" s="71">
        <f t="shared" si="36"/>
        <v>0</v>
      </c>
      <c r="Z189" s="274"/>
      <c r="AA189" s="277"/>
      <c r="AB189" s="277"/>
      <c r="AC189" s="277"/>
      <c r="AD189" s="277"/>
      <c r="AE189" s="277"/>
      <c r="AF189" s="277"/>
      <c r="AG189" s="277"/>
      <c r="AH189" s="280"/>
      <c r="AI189" s="298"/>
      <c r="AJ189" s="280"/>
    </row>
    <row r="190" spans="1:36" s="50" customFormat="1" ht="18.75" x14ac:dyDescent="0.25">
      <c r="A190" s="287"/>
      <c r="B190" s="290"/>
      <c r="C190" s="295"/>
      <c r="D190" s="194"/>
      <c r="E190" s="417"/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  <c r="P190" s="417"/>
      <c r="Q190" s="417"/>
      <c r="R190" s="418"/>
      <c r="S190" s="418"/>
      <c r="T190" s="418"/>
      <c r="U190" s="419"/>
      <c r="V190" s="46">
        <f t="shared" si="33"/>
        <v>0</v>
      </c>
      <c r="W190" s="11">
        <f t="shared" si="34"/>
        <v>0</v>
      </c>
      <c r="X190" s="11">
        <f t="shared" si="35"/>
        <v>0</v>
      </c>
      <c r="Y190" s="71">
        <f t="shared" si="36"/>
        <v>0</v>
      </c>
      <c r="Z190" s="274"/>
      <c r="AA190" s="277"/>
      <c r="AB190" s="277"/>
      <c r="AC190" s="277"/>
      <c r="AD190" s="277"/>
      <c r="AE190" s="277"/>
      <c r="AF190" s="277"/>
      <c r="AG190" s="277"/>
      <c r="AH190" s="280"/>
      <c r="AI190" s="298"/>
      <c r="AJ190" s="280"/>
    </row>
    <row r="191" spans="1:36" s="50" customFormat="1" ht="19.5" thickBot="1" x14ac:dyDescent="0.3">
      <c r="A191" s="288"/>
      <c r="B191" s="291"/>
      <c r="C191" s="296"/>
      <c r="D191" s="195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4"/>
      <c r="S191" s="424"/>
      <c r="T191" s="424"/>
      <c r="U191" s="425"/>
      <c r="V191" s="47">
        <f t="shared" si="33"/>
        <v>0</v>
      </c>
      <c r="W191" s="12">
        <f t="shared" si="34"/>
        <v>0</v>
      </c>
      <c r="X191" s="12">
        <f t="shared" si="35"/>
        <v>0</v>
      </c>
      <c r="Y191" s="72">
        <f t="shared" si="36"/>
        <v>0</v>
      </c>
      <c r="Z191" s="275"/>
      <c r="AA191" s="278"/>
      <c r="AB191" s="278"/>
      <c r="AC191" s="278"/>
      <c r="AD191" s="278"/>
      <c r="AE191" s="278"/>
      <c r="AF191" s="278"/>
      <c r="AG191" s="278"/>
      <c r="AH191" s="281"/>
      <c r="AI191" s="299"/>
      <c r="AJ191" s="281"/>
    </row>
    <row r="192" spans="1:36" s="50" customFormat="1" ht="18.75" x14ac:dyDescent="0.25">
      <c r="A192" s="286">
        <v>10</v>
      </c>
      <c r="B192" s="289" t="s">
        <v>258</v>
      </c>
      <c r="C192" s="292" t="s">
        <v>19</v>
      </c>
      <c r="D192" s="193">
        <f>160*0.9</f>
        <v>144</v>
      </c>
      <c r="E192" s="426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411"/>
      <c r="S192" s="411"/>
      <c r="T192" s="411"/>
      <c r="U192" s="412"/>
      <c r="V192" s="43">
        <f t="shared" si="33"/>
        <v>0</v>
      </c>
      <c r="W192" s="13">
        <f t="shared" si="34"/>
        <v>0</v>
      </c>
      <c r="X192" s="13">
        <f t="shared" si="35"/>
        <v>0</v>
      </c>
      <c r="Y192" s="70">
        <f t="shared" si="36"/>
        <v>0</v>
      </c>
      <c r="Z192" s="273">
        <f t="shared" ref="Z192:AC192" si="45">SUM(V192:V211)</f>
        <v>6.0666666666666673</v>
      </c>
      <c r="AA192" s="276">
        <f t="shared" si="45"/>
        <v>8.3333333333333339</v>
      </c>
      <c r="AB192" s="276">
        <f t="shared" si="45"/>
        <v>6.8666666666666671</v>
      </c>
      <c r="AC192" s="276">
        <f t="shared" si="45"/>
        <v>8.1</v>
      </c>
      <c r="AD192" s="276">
        <f t="shared" ref="AD192:AG252" si="46">Z192*0.38*0.9*SQRT(3)</f>
        <v>3.5936590155439068</v>
      </c>
      <c r="AE192" s="276">
        <f t="shared" si="46"/>
        <v>4.936344801571301</v>
      </c>
      <c r="AF192" s="276">
        <f t="shared" si="46"/>
        <v>4.067548116494752</v>
      </c>
      <c r="AG192" s="276">
        <f t="shared" si="46"/>
        <v>4.7981271471273033</v>
      </c>
      <c r="AH192" s="279">
        <f>MAX(Z192:AC211)</f>
        <v>8.3333333333333339</v>
      </c>
      <c r="AI192" s="297">
        <f t="shared" ref="AI192" si="47">AH192*0.38*0.9*SQRT(3)</f>
        <v>4.936344801571301</v>
      </c>
      <c r="AJ192" s="279">
        <f t="shared" ref="AJ192" si="48">D192-AI192</f>
        <v>139.06365519842871</v>
      </c>
    </row>
    <row r="193" spans="1:36" s="50" customFormat="1" ht="18.75" x14ac:dyDescent="0.25">
      <c r="A193" s="287"/>
      <c r="B193" s="290"/>
      <c r="C193" s="295"/>
      <c r="D193" s="194"/>
      <c r="E193" s="383" t="s">
        <v>888</v>
      </c>
      <c r="F193" s="383">
        <v>6.2</v>
      </c>
      <c r="G193" s="383">
        <v>5.9</v>
      </c>
      <c r="H193" s="383">
        <v>6.1</v>
      </c>
      <c r="I193" s="383">
        <v>7.9</v>
      </c>
      <c r="J193" s="383">
        <v>8.1</v>
      </c>
      <c r="K193" s="383">
        <v>9</v>
      </c>
      <c r="L193" s="383">
        <v>6.5</v>
      </c>
      <c r="M193" s="383">
        <v>6.1</v>
      </c>
      <c r="N193" s="383">
        <v>8</v>
      </c>
      <c r="O193" s="383">
        <v>7.5</v>
      </c>
      <c r="P193" s="383">
        <v>7.3</v>
      </c>
      <c r="Q193" s="383">
        <v>9.5</v>
      </c>
      <c r="R193" s="414">
        <v>231</v>
      </c>
      <c r="S193" s="414">
        <v>231</v>
      </c>
      <c r="T193" s="414">
        <v>231</v>
      </c>
      <c r="U193" s="415">
        <v>231</v>
      </c>
      <c r="V193" s="46">
        <f t="shared" si="33"/>
        <v>6.0666666666666673</v>
      </c>
      <c r="W193" s="11">
        <f t="shared" si="34"/>
        <v>8.3333333333333339</v>
      </c>
      <c r="X193" s="11">
        <f t="shared" si="35"/>
        <v>6.8666666666666671</v>
      </c>
      <c r="Y193" s="71">
        <f t="shared" si="36"/>
        <v>8.1</v>
      </c>
      <c r="Z193" s="274"/>
      <c r="AA193" s="277"/>
      <c r="AB193" s="277"/>
      <c r="AC193" s="277"/>
      <c r="AD193" s="277"/>
      <c r="AE193" s="277"/>
      <c r="AF193" s="277"/>
      <c r="AG193" s="277"/>
      <c r="AH193" s="280"/>
      <c r="AI193" s="298"/>
      <c r="AJ193" s="280"/>
    </row>
    <row r="194" spans="1:36" s="50" customFormat="1" ht="18.75" x14ac:dyDescent="0.25">
      <c r="A194" s="287"/>
      <c r="B194" s="290"/>
      <c r="C194" s="295"/>
      <c r="D194" s="194"/>
      <c r="E194" s="417"/>
      <c r="F194" s="417"/>
      <c r="G194" s="417"/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8"/>
      <c r="S194" s="418"/>
      <c r="T194" s="418"/>
      <c r="U194" s="419"/>
      <c r="V194" s="46">
        <f t="shared" si="33"/>
        <v>0</v>
      </c>
      <c r="W194" s="11">
        <f t="shared" si="34"/>
        <v>0</v>
      </c>
      <c r="X194" s="11">
        <f t="shared" si="35"/>
        <v>0</v>
      </c>
      <c r="Y194" s="71">
        <f t="shared" si="36"/>
        <v>0</v>
      </c>
      <c r="Z194" s="274"/>
      <c r="AA194" s="277"/>
      <c r="AB194" s="277"/>
      <c r="AC194" s="277"/>
      <c r="AD194" s="277"/>
      <c r="AE194" s="277"/>
      <c r="AF194" s="277"/>
      <c r="AG194" s="277"/>
      <c r="AH194" s="280"/>
      <c r="AI194" s="298"/>
      <c r="AJ194" s="280"/>
    </row>
    <row r="195" spans="1:36" s="50" customFormat="1" ht="18.75" x14ac:dyDescent="0.25">
      <c r="A195" s="287"/>
      <c r="B195" s="290"/>
      <c r="C195" s="295"/>
      <c r="D195" s="194"/>
      <c r="E195" s="383" t="s">
        <v>889</v>
      </c>
      <c r="F195" s="420">
        <v>0</v>
      </c>
      <c r="G195" s="420">
        <v>0</v>
      </c>
      <c r="H195" s="420">
        <v>0</v>
      </c>
      <c r="I195" s="420">
        <v>0</v>
      </c>
      <c r="J195" s="420">
        <v>0</v>
      </c>
      <c r="K195" s="420">
        <v>0</v>
      </c>
      <c r="L195" s="420">
        <v>0</v>
      </c>
      <c r="M195" s="420">
        <v>0</v>
      </c>
      <c r="N195" s="420">
        <v>0</v>
      </c>
      <c r="O195" s="420">
        <v>0</v>
      </c>
      <c r="P195" s="420">
        <v>0</v>
      </c>
      <c r="Q195" s="420">
        <v>0</v>
      </c>
      <c r="R195" s="414">
        <v>231</v>
      </c>
      <c r="S195" s="414">
        <v>231</v>
      </c>
      <c r="T195" s="414">
        <v>231</v>
      </c>
      <c r="U195" s="415">
        <v>231</v>
      </c>
      <c r="V195" s="46">
        <f t="shared" si="33"/>
        <v>0</v>
      </c>
      <c r="W195" s="11">
        <f t="shared" si="34"/>
        <v>0</v>
      </c>
      <c r="X195" s="11">
        <f t="shared" si="35"/>
        <v>0</v>
      </c>
      <c r="Y195" s="71">
        <f t="shared" si="36"/>
        <v>0</v>
      </c>
      <c r="Z195" s="274"/>
      <c r="AA195" s="277"/>
      <c r="AB195" s="277"/>
      <c r="AC195" s="277"/>
      <c r="AD195" s="277"/>
      <c r="AE195" s="277"/>
      <c r="AF195" s="277"/>
      <c r="AG195" s="277"/>
      <c r="AH195" s="280"/>
      <c r="AI195" s="298"/>
      <c r="AJ195" s="280"/>
    </row>
    <row r="196" spans="1:36" s="50" customFormat="1" ht="18.75" x14ac:dyDescent="0.25">
      <c r="A196" s="287"/>
      <c r="B196" s="290"/>
      <c r="C196" s="295"/>
      <c r="D196" s="194"/>
      <c r="E196" s="417"/>
      <c r="F196" s="417"/>
      <c r="G196" s="417"/>
      <c r="H196" s="417"/>
      <c r="I196" s="417"/>
      <c r="J196" s="417"/>
      <c r="K196" s="417"/>
      <c r="L196" s="417"/>
      <c r="M196" s="417"/>
      <c r="N196" s="417"/>
      <c r="O196" s="417"/>
      <c r="P196" s="417"/>
      <c r="Q196" s="417"/>
      <c r="R196" s="418"/>
      <c r="S196" s="418"/>
      <c r="T196" s="418"/>
      <c r="U196" s="419"/>
      <c r="V196" s="46">
        <f t="shared" si="33"/>
        <v>0</v>
      </c>
      <c r="W196" s="11">
        <f t="shared" si="34"/>
        <v>0</v>
      </c>
      <c r="X196" s="11">
        <f t="shared" si="35"/>
        <v>0</v>
      </c>
      <c r="Y196" s="71">
        <f t="shared" si="36"/>
        <v>0</v>
      </c>
      <c r="Z196" s="274"/>
      <c r="AA196" s="277"/>
      <c r="AB196" s="277"/>
      <c r="AC196" s="277"/>
      <c r="AD196" s="277"/>
      <c r="AE196" s="277"/>
      <c r="AF196" s="277"/>
      <c r="AG196" s="277"/>
      <c r="AH196" s="280"/>
      <c r="AI196" s="298"/>
      <c r="AJ196" s="280"/>
    </row>
    <row r="197" spans="1:36" s="50" customFormat="1" ht="18.75" x14ac:dyDescent="0.25">
      <c r="A197" s="287"/>
      <c r="B197" s="290"/>
      <c r="C197" s="295"/>
      <c r="D197" s="194"/>
      <c r="E197" s="420"/>
      <c r="F197" s="420"/>
      <c r="G197" s="420"/>
      <c r="H197" s="420"/>
      <c r="I197" s="420"/>
      <c r="J197" s="420"/>
      <c r="K197" s="420"/>
      <c r="L197" s="420"/>
      <c r="M197" s="420"/>
      <c r="N197" s="420"/>
      <c r="O197" s="420"/>
      <c r="P197" s="420"/>
      <c r="Q197" s="420"/>
      <c r="R197" s="414"/>
      <c r="S197" s="414"/>
      <c r="T197" s="414"/>
      <c r="U197" s="415"/>
      <c r="V197" s="46">
        <f t="shared" si="33"/>
        <v>0</v>
      </c>
      <c r="W197" s="11">
        <f t="shared" si="34"/>
        <v>0</v>
      </c>
      <c r="X197" s="11">
        <f t="shared" si="35"/>
        <v>0</v>
      </c>
      <c r="Y197" s="71">
        <f t="shared" si="36"/>
        <v>0</v>
      </c>
      <c r="Z197" s="274"/>
      <c r="AA197" s="277"/>
      <c r="AB197" s="277"/>
      <c r="AC197" s="277"/>
      <c r="AD197" s="277"/>
      <c r="AE197" s="277"/>
      <c r="AF197" s="277"/>
      <c r="AG197" s="277"/>
      <c r="AH197" s="280"/>
      <c r="AI197" s="298"/>
      <c r="AJ197" s="280"/>
    </row>
    <row r="198" spans="1:36" s="50" customFormat="1" ht="18.75" x14ac:dyDescent="0.25">
      <c r="A198" s="287"/>
      <c r="B198" s="290"/>
      <c r="C198" s="295"/>
      <c r="D198" s="194"/>
      <c r="E198" s="417"/>
      <c r="F198" s="417"/>
      <c r="G198" s="417"/>
      <c r="H198" s="417"/>
      <c r="I198" s="417"/>
      <c r="J198" s="417"/>
      <c r="K198" s="417"/>
      <c r="L198" s="417"/>
      <c r="M198" s="417"/>
      <c r="N198" s="417"/>
      <c r="O198" s="417"/>
      <c r="P198" s="417"/>
      <c r="Q198" s="417"/>
      <c r="R198" s="418"/>
      <c r="S198" s="418"/>
      <c r="T198" s="418"/>
      <c r="U198" s="419"/>
      <c r="V198" s="46">
        <f t="shared" si="33"/>
        <v>0</v>
      </c>
      <c r="W198" s="11">
        <f t="shared" si="34"/>
        <v>0</v>
      </c>
      <c r="X198" s="11">
        <f t="shared" si="35"/>
        <v>0</v>
      </c>
      <c r="Y198" s="71">
        <f t="shared" si="36"/>
        <v>0</v>
      </c>
      <c r="Z198" s="274"/>
      <c r="AA198" s="277"/>
      <c r="AB198" s="277"/>
      <c r="AC198" s="277"/>
      <c r="AD198" s="277"/>
      <c r="AE198" s="277"/>
      <c r="AF198" s="277"/>
      <c r="AG198" s="277"/>
      <c r="AH198" s="280"/>
      <c r="AI198" s="298"/>
      <c r="AJ198" s="280"/>
    </row>
    <row r="199" spans="1:36" s="50" customFormat="1" ht="18.75" x14ac:dyDescent="0.25">
      <c r="A199" s="287"/>
      <c r="B199" s="290"/>
      <c r="C199" s="295"/>
      <c r="D199" s="194"/>
      <c r="E199" s="420"/>
      <c r="F199" s="420"/>
      <c r="G199" s="420"/>
      <c r="H199" s="420"/>
      <c r="I199" s="420"/>
      <c r="J199" s="420"/>
      <c r="K199" s="420"/>
      <c r="L199" s="420"/>
      <c r="M199" s="420"/>
      <c r="N199" s="420"/>
      <c r="O199" s="420"/>
      <c r="P199" s="420"/>
      <c r="Q199" s="420"/>
      <c r="R199" s="414"/>
      <c r="S199" s="414"/>
      <c r="T199" s="414"/>
      <c r="U199" s="415"/>
      <c r="V199" s="46">
        <f t="shared" si="33"/>
        <v>0</v>
      </c>
      <c r="W199" s="11">
        <f t="shared" si="34"/>
        <v>0</v>
      </c>
      <c r="X199" s="11">
        <f t="shared" si="35"/>
        <v>0</v>
      </c>
      <c r="Y199" s="71">
        <f t="shared" si="36"/>
        <v>0</v>
      </c>
      <c r="Z199" s="274"/>
      <c r="AA199" s="277"/>
      <c r="AB199" s="277"/>
      <c r="AC199" s="277"/>
      <c r="AD199" s="277"/>
      <c r="AE199" s="277"/>
      <c r="AF199" s="277"/>
      <c r="AG199" s="277"/>
      <c r="AH199" s="280"/>
      <c r="AI199" s="298"/>
      <c r="AJ199" s="280"/>
    </row>
    <row r="200" spans="1:36" s="50" customFormat="1" ht="18.75" x14ac:dyDescent="0.25">
      <c r="A200" s="287"/>
      <c r="B200" s="290"/>
      <c r="C200" s="295"/>
      <c r="D200" s="194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8"/>
      <c r="S200" s="418"/>
      <c r="T200" s="418"/>
      <c r="U200" s="419"/>
      <c r="V200" s="46">
        <f t="shared" si="33"/>
        <v>0</v>
      </c>
      <c r="W200" s="11">
        <f t="shared" si="34"/>
        <v>0</v>
      </c>
      <c r="X200" s="11">
        <f t="shared" si="35"/>
        <v>0</v>
      </c>
      <c r="Y200" s="71">
        <f t="shared" si="36"/>
        <v>0</v>
      </c>
      <c r="Z200" s="274"/>
      <c r="AA200" s="277"/>
      <c r="AB200" s="277"/>
      <c r="AC200" s="277"/>
      <c r="AD200" s="277"/>
      <c r="AE200" s="277"/>
      <c r="AF200" s="277"/>
      <c r="AG200" s="277"/>
      <c r="AH200" s="280"/>
      <c r="AI200" s="298"/>
      <c r="AJ200" s="280"/>
    </row>
    <row r="201" spans="1:36" s="50" customFormat="1" ht="18.75" x14ac:dyDescent="0.25">
      <c r="A201" s="287"/>
      <c r="B201" s="290"/>
      <c r="C201" s="295"/>
      <c r="D201" s="194"/>
      <c r="E201" s="420"/>
      <c r="F201" s="420"/>
      <c r="G201" s="420"/>
      <c r="H201" s="420"/>
      <c r="I201" s="420"/>
      <c r="J201" s="420"/>
      <c r="K201" s="420"/>
      <c r="L201" s="420"/>
      <c r="M201" s="420"/>
      <c r="N201" s="420"/>
      <c r="O201" s="420"/>
      <c r="P201" s="420"/>
      <c r="Q201" s="420"/>
      <c r="R201" s="414"/>
      <c r="S201" s="414"/>
      <c r="T201" s="414"/>
      <c r="U201" s="415"/>
      <c r="V201" s="46">
        <f t="shared" si="33"/>
        <v>0</v>
      </c>
      <c r="W201" s="11">
        <f t="shared" si="34"/>
        <v>0</v>
      </c>
      <c r="X201" s="11">
        <f t="shared" si="35"/>
        <v>0</v>
      </c>
      <c r="Y201" s="71">
        <f t="shared" si="36"/>
        <v>0</v>
      </c>
      <c r="Z201" s="274"/>
      <c r="AA201" s="277"/>
      <c r="AB201" s="277"/>
      <c r="AC201" s="277"/>
      <c r="AD201" s="277"/>
      <c r="AE201" s="277"/>
      <c r="AF201" s="277"/>
      <c r="AG201" s="277"/>
      <c r="AH201" s="280"/>
      <c r="AI201" s="298"/>
      <c r="AJ201" s="280"/>
    </row>
    <row r="202" spans="1:36" s="50" customFormat="1" ht="18.75" x14ac:dyDescent="0.25">
      <c r="A202" s="287"/>
      <c r="B202" s="290"/>
      <c r="C202" s="295"/>
      <c r="D202" s="194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8"/>
      <c r="S202" s="418"/>
      <c r="T202" s="418"/>
      <c r="U202" s="419"/>
      <c r="V202" s="46">
        <f t="shared" si="33"/>
        <v>0</v>
      </c>
      <c r="W202" s="11">
        <f t="shared" si="34"/>
        <v>0</v>
      </c>
      <c r="X202" s="11">
        <f t="shared" si="35"/>
        <v>0</v>
      </c>
      <c r="Y202" s="71">
        <f t="shared" si="36"/>
        <v>0</v>
      </c>
      <c r="Z202" s="274"/>
      <c r="AA202" s="277"/>
      <c r="AB202" s="277"/>
      <c r="AC202" s="277"/>
      <c r="AD202" s="277"/>
      <c r="AE202" s="277"/>
      <c r="AF202" s="277"/>
      <c r="AG202" s="277"/>
      <c r="AH202" s="280"/>
      <c r="AI202" s="298"/>
      <c r="AJ202" s="280"/>
    </row>
    <row r="203" spans="1:36" s="50" customFormat="1" ht="18.75" x14ac:dyDescent="0.25">
      <c r="A203" s="287"/>
      <c r="B203" s="290"/>
      <c r="C203" s="295"/>
      <c r="D203" s="194"/>
      <c r="E203" s="420"/>
      <c r="F203" s="420"/>
      <c r="G203" s="420"/>
      <c r="H203" s="420"/>
      <c r="I203" s="420"/>
      <c r="J203" s="420"/>
      <c r="K203" s="420"/>
      <c r="L203" s="420"/>
      <c r="M203" s="420"/>
      <c r="N203" s="420"/>
      <c r="O203" s="420"/>
      <c r="P203" s="420"/>
      <c r="Q203" s="420"/>
      <c r="R203" s="414"/>
      <c r="S203" s="414"/>
      <c r="T203" s="414"/>
      <c r="U203" s="415"/>
      <c r="V203" s="46">
        <f t="shared" si="33"/>
        <v>0</v>
      </c>
      <c r="W203" s="11">
        <f t="shared" si="34"/>
        <v>0</v>
      </c>
      <c r="X203" s="11">
        <f t="shared" si="35"/>
        <v>0</v>
      </c>
      <c r="Y203" s="71">
        <f t="shared" si="36"/>
        <v>0</v>
      </c>
      <c r="Z203" s="274"/>
      <c r="AA203" s="277"/>
      <c r="AB203" s="277"/>
      <c r="AC203" s="277"/>
      <c r="AD203" s="277"/>
      <c r="AE203" s="277"/>
      <c r="AF203" s="277"/>
      <c r="AG203" s="277"/>
      <c r="AH203" s="280"/>
      <c r="AI203" s="298"/>
      <c r="AJ203" s="280"/>
    </row>
    <row r="204" spans="1:36" s="50" customFormat="1" ht="18.75" x14ac:dyDescent="0.25">
      <c r="A204" s="287"/>
      <c r="B204" s="290"/>
      <c r="C204" s="295"/>
      <c r="D204" s="194"/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8"/>
      <c r="S204" s="418"/>
      <c r="T204" s="418"/>
      <c r="U204" s="419"/>
      <c r="V204" s="46">
        <f t="shared" ref="V204:V267" si="49">IF(AND(F204=0,G204=0,H204=0),0,IF(AND(F204=0,G204=0),H204,IF(AND(F204=0,H204=0),G204,IF(AND(G204=0,H204=0),F204,IF(F204=0,(G204+H204)/2,IF(G204=0,(F204+H204)/2,IF(H204=0,(F204+G204)/2,(F204+G204+H204)/3)))))))</f>
        <v>0</v>
      </c>
      <c r="W204" s="11">
        <f t="shared" ref="W204:W267" si="50">IF(AND(I204=0,J204=0,K204=0),0,IF(AND(I204=0,J204=0),K204,IF(AND(I204=0,K204=0),J204,IF(AND(J204=0,K204=0),I204,IF(I204=0,(J204+K204)/2,IF(J204=0,(I204+K204)/2,IF(K204=0,(I204+J204)/2,(I204+J204+K204)/3)))))))</f>
        <v>0</v>
      </c>
      <c r="X204" s="11">
        <f t="shared" ref="X204:X267" si="51">IF(AND(L204=0,M204=0,N204=0),0,IF(AND(L204=0,M204=0),N204,IF(AND(L204=0,N204=0),M204,IF(AND(M204=0,N204=0),L204,IF(L204=0,(M204+N204)/2,IF(M204=0,(L204+N204)/2,IF(N204=0,(L204+M204)/2,(L204+M204+N204)/3)))))))</f>
        <v>0</v>
      </c>
      <c r="Y204" s="71">
        <f t="shared" ref="Y204:Y267" si="52">IF(AND(O204=0,P204=0,Q204=0),0,IF(AND(O204=0,P204=0),Q204,IF(AND(O204=0,Q204=0),P204,IF(AND(P204=0,Q204=0),O204,IF(O204=0,(P204+Q204)/2,IF(P204=0,(O204+Q204)/2,IF(Q204=0,(O204+P204)/2,(O204+P204+Q204)/3)))))))</f>
        <v>0</v>
      </c>
      <c r="Z204" s="274"/>
      <c r="AA204" s="277"/>
      <c r="AB204" s="277"/>
      <c r="AC204" s="277"/>
      <c r="AD204" s="277"/>
      <c r="AE204" s="277"/>
      <c r="AF204" s="277"/>
      <c r="AG204" s="277"/>
      <c r="AH204" s="280"/>
      <c r="AI204" s="298"/>
      <c r="AJ204" s="280"/>
    </row>
    <row r="205" spans="1:36" s="50" customFormat="1" ht="18.75" x14ac:dyDescent="0.25">
      <c r="A205" s="287"/>
      <c r="B205" s="290"/>
      <c r="C205" s="295"/>
      <c r="D205" s="194"/>
      <c r="E205" s="420"/>
      <c r="F205" s="420"/>
      <c r="G205" s="420"/>
      <c r="H205" s="420"/>
      <c r="I205" s="420"/>
      <c r="J205" s="420"/>
      <c r="K205" s="420"/>
      <c r="L205" s="420"/>
      <c r="M205" s="420"/>
      <c r="N205" s="420"/>
      <c r="O205" s="420"/>
      <c r="P205" s="420"/>
      <c r="Q205" s="420"/>
      <c r="R205" s="414"/>
      <c r="S205" s="414"/>
      <c r="T205" s="414"/>
      <c r="U205" s="415"/>
      <c r="V205" s="46">
        <f t="shared" si="49"/>
        <v>0</v>
      </c>
      <c r="W205" s="11">
        <f t="shared" si="50"/>
        <v>0</v>
      </c>
      <c r="X205" s="11">
        <f t="shared" si="51"/>
        <v>0</v>
      </c>
      <c r="Y205" s="71">
        <f t="shared" si="52"/>
        <v>0</v>
      </c>
      <c r="Z205" s="274"/>
      <c r="AA205" s="277"/>
      <c r="AB205" s="277"/>
      <c r="AC205" s="277"/>
      <c r="AD205" s="277"/>
      <c r="AE205" s="277"/>
      <c r="AF205" s="277"/>
      <c r="AG205" s="277"/>
      <c r="AH205" s="280"/>
      <c r="AI205" s="298"/>
      <c r="AJ205" s="280"/>
    </row>
    <row r="206" spans="1:36" s="50" customFormat="1" ht="18.75" x14ac:dyDescent="0.25">
      <c r="A206" s="287"/>
      <c r="B206" s="290"/>
      <c r="C206" s="295"/>
      <c r="D206" s="194"/>
      <c r="E206" s="417"/>
      <c r="F206" s="417"/>
      <c r="G206" s="417"/>
      <c r="H206" s="417"/>
      <c r="I206" s="417"/>
      <c r="J206" s="417"/>
      <c r="K206" s="417"/>
      <c r="L206" s="417"/>
      <c r="M206" s="417"/>
      <c r="N206" s="417"/>
      <c r="O206" s="417"/>
      <c r="P206" s="417"/>
      <c r="Q206" s="417"/>
      <c r="R206" s="418"/>
      <c r="S206" s="418"/>
      <c r="T206" s="418"/>
      <c r="U206" s="419"/>
      <c r="V206" s="46">
        <f t="shared" si="49"/>
        <v>0</v>
      </c>
      <c r="W206" s="11">
        <f t="shared" si="50"/>
        <v>0</v>
      </c>
      <c r="X206" s="11">
        <f t="shared" si="51"/>
        <v>0</v>
      </c>
      <c r="Y206" s="71">
        <f t="shared" si="52"/>
        <v>0</v>
      </c>
      <c r="Z206" s="274"/>
      <c r="AA206" s="277"/>
      <c r="AB206" s="277"/>
      <c r="AC206" s="277"/>
      <c r="AD206" s="277"/>
      <c r="AE206" s="277"/>
      <c r="AF206" s="277"/>
      <c r="AG206" s="277"/>
      <c r="AH206" s="280"/>
      <c r="AI206" s="298"/>
      <c r="AJ206" s="280"/>
    </row>
    <row r="207" spans="1:36" s="50" customFormat="1" ht="18.75" x14ac:dyDescent="0.25">
      <c r="A207" s="287"/>
      <c r="B207" s="290"/>
      <c r="C207" s="295"/>
      <c r="D207" s="194"/>
      <c r="E207" s="420"/>
      <c r="F207" s="420"/>
      <c r="G207" s="420"/>
      <c r="H207" s="420"/>
      <c r="I207" s="420"/>
      <c r="J207" s="420"/>
      <c r="K207" s="420"/>
      <c r="L207" s="420"/>
      <c r="M207" s="420"/>
      <c r="N207" s="420"/>
      <c r="O207" s="420"/>
      <c r="P207" s="420"/>
      <c r="Q207" s="420"/>
      <c r="R207" s="414"/>
      <c r="S207" s="414"/>
      <c r="T207" s="414"/>
      <c r="U207" s="415"/>
      <c r="V207" s="46">
        <f t="shared" si="49"/>
        <v>0</v>
      </c>
      <c r="W207" s="11">
        <f t="shared" si="50"/>
        <v>0</v>
      </c>
      <c r="X207" s="11">
        <f t="shared" si="51"/>
        <v>0</v>
      </c>
      <c r="Y207" s="71">
        <f t="shared" si="52"/>
        <v>0</v>
      </c>
      <c r="Z207" s="274"/>
      <c r="AA207" s="277"/>
      <c r="AB207" s="277"/>
      <c r="AC207" s="277"/>
      <c r="AD207" s="277"/>
      <c r="AE207" s="277"/>
      <c r="AF207" s="277"/>
      <c r="AG207" s="277"/>
      <c r="AH207" s="280"/>
      <c r="AI207" s="298"/>
      <c r="AJ207" s="280"/>
    </row>
    <row r="208" spans="1:36" s="50" customFormat="1" ht="18.75" x14ac:dyDescent="0.25">
      <c r="A208" s="287"/>
      <c r="B208" s="290"/>
      <c r="C208" s="295"/>
      <c r="D208" s="194"/>
      <c r="E208" s="417"/>
      <c r="F208" s="417"/>
      <c r="G208" s="417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8"/>
      <c r="S208" s="418"/>
      <c r="T208" s="418"/>
      <c r="U208" s="419"/>
      <c r="V208" s="46">
        <f t="shared" si="49"/>
        <v>0</v>
      </c>
      <c r="W208" s="11">
        <f t="shared" si="50"/>
        <v>0</v>
      </c>
      <c r="X208" s="11">
        <f t="shared" si="51"/>
        <v>0</v>
      </c>
      <c r="Y208" s="71">
        <f t="shared" si="52"/>
        <v>0</v>
      </c>
      <c r="Z208" s="274"/>
      <c r="AA208" s="277"/>
      <c r="AB208" s="277"/>
      <c r="AC208" s="277"/>
      <c r="AD208" s="277"/>
      <c r="AE208" s="277"/>
      <c r="AF208" s="277"/>
      <c r="AG208" s="277"/>
      <c r="AH208" s="280"/>
      <c r="AI208" s="298"/>
      <c r="AJ208" s="280"/>
    </row>
    <row r="209" spans="1:36" s="50" customFormat="1" ht="18.75" x14ac:dyDescent="0.25">
      <c r="A209" s="287"/>
      <c r="B209" s="290"/>
      <c r="C209" s="295"/>
      <c r="D209" s="194"/>
      <c r="E209" s="420"/>
      <c r="F209" s="420"/>
      <c r="G209" s="420"/>
      <c r="H209" s="420"/>
      <c r="I209" s="420"/>
      <c r="J209" s="420"/>
      <c r="K209" s="420"/>
      <c r="L209" s="420"/>
      <c r="M209" s="420"/>
      <c r="N209" s="420"/>
      <c r="O209" s="420"/>
      <c r="P209" s="420"/>
      <c r="Q209" s="420"/>
      <c r="R209" s="414"/>
      <c r="S209" s="414"/>
      <c r="T209" s="414"/>
      <c r="U209" s="415"/>
      <c r="V209" s="46">
        <f t="shared" si="49"/>
        <v>0</v>
      </c>
      <c r="W209" s="11">
        <f t="shared" si="50"/>
        <v>0</v>
      </c>
      <c r="X209" s="11">
        <f t="shared" si="51"/>
        <v>0</v>
      </c>
      <c r="Y209" s="71">
        <f t="shared" si="52"/>
        <v>0</v>
      </c>
      <c r="Z209" s="274"/>
      <c r="AA209" s="277"/>
      <c r="AB209" s="277"/>
      <c r="AC209" s="277"/>
      <c r="AD209" s="277"/>
      <c r="AE209" s="277"/>
      <c r="AF209" s="277"/>
      <c r="AG209" s="277"/>
      <c r="AH209" s="280"/>
      <c r="AI209" s="298"/>
      <c r="AJ209" s="280"/>
    </row>
    <row r="210" spans="1:36" s="50" customFormat="1" ht="18.75" x14ac:dyDescent="0.25">
      <c r="A210" s="287"/>
      <c r="B210" s="290"/>
      <c r="C210" s="295"/>
      <c r="D210" s="194"/>
      <c r="E210" s="417"/>
      <c r="F210" s="417"/>
      <c r="G210" s="417"/>
      <c r="H210" s="417"/>
      <c r="I210" s="417"/>
      <c r="J210" s="417"/>
      <c r="K210" s="417"/>
      <c r="L210" s="417"/>
      <c r="M210" s="417"/>
      <c r="N210" s="417"/>
      <c r="O210" s="417"/>
      <c r="P210" s="417"/>
      <c r="Q210" s="417"/>
      <c r="R210" s="418"/>
      <c r="S210" s="418"/>
      <c r="T210" s="418"/>
      <c r="U210" s="419"/>
      <c r="V210" s="46">
        <f t="shared" si="49"/>
        <v>0</v>
      </c>
      <c r="W210" s="11">
        <f t="shared" si="50"/>
        <v>0</v>
      </c>
      <c r="X210" s="11">
        <f t="shared" si="51"/>
        <v>0</v>
      </c>
      <c r="Y210" s="71">
        <f t="shared" si="52"/>
        <v>0</v>
      </c>
      <c r="Z210" s="274"/>
      <c r="AA210" s="277"/>
      <c r="AB210" s="277"/>
      <c r="AC210" s="277"/>
      <c r="AD210" s="277"/>
      <c r="AE210" s="277"/>
      <c r="AF210" s="277"/>
      <c r="AG210" s="277"/>
      <c r="AH210" s="280"/>
      <c r="AI210" s="298"/>
      <c r="AJ210" s="280"/>
    </row>
    <row r="211" spans="1:36" s="50" customFormat="1" ht="19.5" thickBot="1" x14ac:dyDescent="0.3">
      <c r="A211" s="288"/>
      <c r="B211" s="291"/>
      <c r="C211" s="296"/>
      <c r="D211" s="195"/>
      <c r="E211" s="423"/>
      <c r="F211" s="423"/>
      <c r="G211" s="423"/>
      <c r="H211" s="423"/>
      <c r="I211" s="423"/>
      <c r="J211" s="423"/>
      <c r="K211" s="423"/>
      <c r="L211" s="423"/>
      <c r="M211" s="423"/>
      <c r="N211" s="423"/>
      <c r="O211" s="423"/>
      <c r="P211" s="423"/>
      <c r="Q211" s="423"/>
      <c r="R211" s="424"/>
      <c r="S211" s="424"/>
      <c r="T211" s="424"/>
      <c r="U211" s="425"/>
      <c r="V211" s="47">
        <f t="shared" si="49"/>
        <v>0</v>
      </c>
      <c r="W211" s="12">
        <f t="shared" si="50"/>
        <v>0</v>
      </c>
      <c r="X211" s="12">
        <f t="shared" si="51"/>
        <v>0</v>
      </c>
      <c r="Y211" s="72">
        <f t="shared" si="52"/>
        <v>0</v>
      </c>
      <c r="Z211" s="275"/>
      <c r="AA211" s="278"/>
      <c r="AB211" s="278"/>
      <c r="AC211" s="278"/>
      <c r="AD211" s="278"/>
      <c r="AE211" s="278"/>
      <c r="AF211" s="278"/>
      <c r="AG211" s="278"/>
      <c r="AH211" s="281"/>
      <c r="AI211" s="299"/>
      <c r="AJ211" s="281"/>
    </row>
    <row r="212" spans="1:36" s="50" customFormat="1" ht="18.75" x14ac:dyDescent="0.25">
      <c r="A212" s="286">
        <v>11</v>
      </c>
      <c r="B212" s="289" t="s">
        <v>53</v>
      </c>
      <c r="C212" s="292" t="s">
        <v>19</v>
      </c>
      <c r="D212" s="193">
        <f>160*0.9</f>
        <v>144</v>
      </c>
      <c r="E212" s="426"/>
      <c r="F212" s="381"/>
      <c r="G212" s="381"/>
      <c r="H212" s="381"/>
      <c r="I212" s="381"/>
      <c r="J212" s="381"/>
      <c r="K212" s="381"/>
      <c r="L212" s="381"/>
      <c r="M212" s="381"/>
      <c r="N212" s="381"/>
      <c r="O212" s="381"/>
      <c r="P212" s="381"/>
      <c r="Q212" s="381"/>
      <c r="R212" s="411"/>
      <c r="S212" s="411"/>
      <c r="T212" s="411"/>
      <c r="U212" s="412"/>
      <c r="V212" s="43">
        <f t="shared" si="49"/>
        <v>0</v>
      </c>
      <c r="W212" s="13">
        <f t="shared" si="50"/>
        <v>0</v>
      </c>
      <c r="X212" s="13">
        <f t="shared" si="51"/>
        <v>0</v>
      </c>
      <c r="Y212" s="70">
        <f t="shared" si="52"/>
        <v>0</v>
      </c>
      <c r="Z212" s="273">
        <f t="shared" ref="Z212:AC212" si="53">SUM(V212:V231)</f>
        <v>30.549999999999997</v>
      </c>
      <c r="AA212" s="276">
        <f t="shared" si="53"/>
        <v>19.883333333333333</v>
      </c>
      <c r="AB212" s="276">
        <f t="shared" si="53"/>
        <v>35.733333333333334</v>
      </c>
      <c r="AC212" s="276">
        <f t="shared" si="53"/>
        <v>34.666666666666664</v>
      </c>
      <c r="AD212" s="276">
        <f t="shared" ref="AD212" si="54">Z212*0.38*0.9*SQRT(3)</f>
        <v>18.096640042560384</v>
      </c>
      <c r="AE212" s="276">
        <f t="shared" si="46"/>
        <v>11.778118696549122</v>
      </c>
      <c r="AF212" s="276">
        <f t="shared" si="46"/>
        <v>21.167046509137734</v>
      </c>
      <c r="AG212" s="276">
        <f t="shared" si="46"/>
        <v>20.535194374536609</v>
      </c>
      <c r="AH212" s="279">
        <f>MAX(Z212:AC231)</f>
        <v>35.733333333333334</v>
      </c>
      <c r="AI212" s="297">
        <f t="shared" ref="AI212" si="55">AH212*0.38*0.9*SQRT(3)</f>
        <v>21.167046509137734</v>
      </c>
      <c r="AJ212" s="279">
        <f t="shared" ref="AJ212" si="56">D212-AI212</f>
        <v>122.83295349086227</v>
      </c>
    </row>
    <row r="213" spans="1:36" s="50" customFormat="1" ht="18.75" x14ac:dyDescent="0.25">
      <c r="A213" s="287"/>
      <c r="B213" s="290"/>
      <c r="C213" s="295"/>
      <c r="D213" s="194"/>
      <c r="E213" s="383" t="s">
        <v>890</v>
      </c>
      <c r="F213" s="383">
        <v>0</v>
      </c>
      <c r="G213" s="383">
        <v>1.8</v>
      </c>
      <c r="H213" s="383">
        <v>1.5</v>
      </c>
      <c r="I213" s="383">
        <v>0.2</v>
      </c>
      <c r="J213" s="383">
        <v>0.7</v>
      </c>
      <c r="K213" s="383">
        <v>0</v>
      </c>
      <c r="L213" s="383">
        <v>0.5</v>
      </c>
      <c r="M213" s="383">
        <v>2.4</v>
      </c>
      <c r="N213" s="383">
        <v>1.9</v>
      </c>
      <c r="O213" s="383">
        <v>0.5</v>
      </c>
      <c r="P213" s="383">
        <v>2.1</v>
      </c>
      <c r="Q213" s="383">
        <v>2</v>
      </c>
      <c r="R213" s="414">
        <v>235</v>
      </c>
      <c r="S213" s="414">
        <v>235</v>
      </c>
      <c r="T213" s="414">
        <v>235</v>
      </c>
      <c r="U213" s="415">
        <v>235</v>
      </c>
      <c r="V213" s="46">
        <f t="shared" si="49"/>
        <v>1.65</v>
      </c>
      <c r="W213" s="11">
        <f t="shared" si="50"/>
        <v>0.44999999999999996</v>
      </c>
      <c r="X213" s="11">
        <f t="shared" si="51"/>
        <v>1.5999999999999999</v>
      </c>
      <c r="Y213" s="71">
        <f t="shared" si="52"/>
        <v>1.5333333333333332</v>
      </c>
      <c r="Z213" s="274"/>
      <c r="AA213" s="277"/>
      <c r="AB213" s="277"/>
      <c r="AC213" s="277"/>
      <c r="AD213" s="277"/>
      <c r="AE213" s="277"/>
      <c r="AF213" s="277"/>
      <c r="AG213" s="277"/>
      <c r="AH213" s="280"/>
      <c r="AI213" s="298"/>
      <c r="AJ213" s="280"/>
    </row>
    <row r="214" spans="1:36" s="50" customFormat="1" ht="18.75" x14ac:dyDescent="0.25">
      <c r="A214" s="287"/>
      <c r="B214" s="290"/>
      <c r="C214" s="295"/>
      <c r="D214" s="194"/>
      <c r="E214" s="417"/>
      <c r="F214" s="417"/>
      <c r="G214" s="417"/>
      <c r="H214" s="417"/>
      <c r="I214" s="417"/>
      <c r="J214" s="417"/>
      <c r="K214" s="417"/>
      <c r="L214" s="417"/>
      <c r="M214" s="417"/>
      <c r="N214" s="417"/>
      <c r="O214" s="417"/>
      <c r="P214" s="417"/>
      <c r="Q214" s="417"/>
      <c r="R214" s="418"/>
      <c r="S214" s="418"/>
      <c r="T214" s="418"/>
      <c r="U214" s="419"/>
      <c r="V214" s="46">
        <f t="shared" si="49"/>
        <v>0</v>
      </c>
      <c r="W214" s="11">
        <f t="shared" si="50"/>
        <v>0</v>
      </c>
      <c r="X214" s="11">
        <f t="shared" si="51"/>
        <v>0</v>
      </c>
      <c r="Y214" s="71">
        <f t="shared" si="52"/>
        <v>0</v>
      </c>
      <c r="Z214" s="274"/>
      <c r="AA214" s="277"/>
      <c r="AB214" s="277"/>
      <c r="AC214" s="277"/>
      <c r="AD214" s="277"/>
      <c r="AE214" s="277"/>
      <c r="AF214" s="277"/>
      <c r="AG214" s="277"/>
      <c r="AH214" s="280"/>
      <c r="AI214" s="298"/>
      <c r="AJ214" s="280"/>
    </row>
    <row r="215" spans="1:36" s="50" customFormat="1" ht="18.75" x14ac:dyDescent="0.25">
      <c r="A215" s="287"/>
      <c r="B215" s="290"/>
      <c r="C215" s="295"/>
      <c r="D215" s="194"/>
      <c r="E215" s="420" t="s">
        <v>891</v>
      </c>
      <c r="F215" s="383">
        <v>7.6</v>
      </c>
      <c r="G215" s="383">
        <v>15</v>
      </c>
      <c r="H215" s="383">
        <v>7.5</v>
      </c>
      <c r="I215" s="420">
        <v>9.9</v>
      </c>
      <c r="J215" s="420">
        <v>17</v>
      </c>
      <c r="K215" s="420">
        <v>7.2</v>
      </c>
      <c r="L215" s="420">
        <v>9.1</v>
      </c>
      <c r="M215" s="420">
        <v>20.3</v>
      </c>
      <c r="N215" s="420">
        <v>9.4</v>
      </c>
      <c r="O215" s="420">
        <v>10.1</v>
      </c>
      <c r="P215" s="420">
        <v>20.5</v>
      </c>
      <c r="Q215" s="420">
        <v>10.199999999999999</v>
      </c>
      <c r="R215" s="414">
        <v>235</v>
      </c>
      <c r="S215" s="414">
        <v>235</v>
      </c>
      <c r="T215" s="414">
        <v>235</v>
      </c>
      <c r="U215" s="415">
        <v>235</v>
      </c>
      <c r="V215" s="46">
        <f t="shared" si="49"/>
        <v>10.033333333333333</v>
      </c>
      <c r="W215" s="11">
        <f t="shared" si="50"/>
        <v>11.366666666666667</v>
      </c>
      <c r="X215" s="11">
        <f t="shared" si="51"/>
        <v>12.933333333333332</v>
      </c>
      <c r="Y215" s="71">
        <f t="shared" si="52"/>
        <v>13.6</v>
      </c>
      <c r="Z215" s="274"/>
      <c r="AA215" s="277"/>
      <c r="AB215" s="277"/>
      <c r="AC215" s="277"/>
      <c r="AD215" s="277"/>
      <c r="AE215" s="277"/>
      <c r="AF215" s="277"/>
      <c r="AG215" s="277"/>
      <c r="AH215" s="280"/>
      <c r="AI215" s="298"/>
      <c r="AJ215" s="280"/>
    </row>
    <row r="216" spans="1:36" s="50" customFormat="1" ht="18.75" x14ac:dyDescent="0.25">
      <c r="A216" s="287"/>
      <c r="B216" s="290"/>
      <c r="C216" s="295"/>
      <c r="D216" s="194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8"/>
      <c r="S216" s="418"/>
      <c r="T216" s="418"/>
      <c r="U216" s="419"/>
      <c r="V216" s="46">
        <f t="shared" si="49"/>
        <v>0</v>
      </c>
      <c r="W216" s="11">
        <f t="shared" si="50"/>
        <v>0</v>
      </c>
      <c r="X216" s="11">
        <f t="shared" si="51"/>
        <v>0</v>
      </c>
      <c r="Y216" s="71">
        <f t="shared" si="52"/>
        <v>0</v>
      </c>
      <c r="Z216" s="274"/>
      <c r="AA216" s="277"/>
      <c r="AB216" s="277"/>
      <c r="AC216" s="277"/>
      <c r="AD216" s="277"/>
      <c r="AE216" s="277"/>
      <c r="AF216" s="277"/>
      <c r="AG216" s="277"/>
      <c r="AH216" s="280"/>
      <c r="AI216" s="298"/>
      <c r="AJ216" s="280"/>
    </row>
    <row r="217" spans="1:36" s="50" customFormat="1" ht="18.75" x14ac:dyDescent="0.25">
      <c r="A217" s="287"/>
      <c r="B217" s="290"/>
      <c r="C217" s="295"/>
      <c r="D217" s="194"/>
      <c r="E217" s="420" t="s">
        <v>892</v>
      </c>
      <c r="F217" s="383">
        <v>14.2</v>
      </c>
      <c r="G217" s="383">
        <v>17</v>
      </c>
      <c r="H217" s="383">
        <v>25.4</v>
      </c>
      <c r="I217" s="420">
        <v>5.3</v>
      </c>
      <c r="J217" s="420">
        <v>6.9</v>
      </c>
      <c r="K217" s="420">
        <v>12</v>
      </c>
      <c r="L217" s="420">
        <v>15.7</v>
      </c>
      <c r="M217" s="420">
        <v>20</v>
      </c>
      <c r="N217" s="420">
        <v>27.9</v>
      </c>
      <c r="O217" s="420">
        <v>14.9</v>
      </c>
      <c r="P217" s="420">
        <v>18</v>
      </c>
      <c r="Q217" s="420">
        <v>25.7</v>
      </c>
      <c r="R217" s="414">
        <v>235</v>
      </c>
      <c r="S217" s="414">
        <v>235</v>
      </c>
      <c r="T217" s="414">
        <v>235</v>
      </c>
      <c r="U217" s="415">
        <v>235</v>
      </c>
      <c r="V217" s="46">
        <f t="shared" si="49"/>
        <v>18.866666666666664</v>
      </c>
      <c r="W217" s="11">
        <f t="shared" si="50"/>
        <v>8.0666666666666664</v>
      </c>
      <c r="X217" s="11">
        <f t="shared" si="51"/>
        <v>21.2</v>
      </c>
      <c r="Y217" s="71">
        <f t="shared" si="52"/>
        <v>19.533333333333331</v>
      </c>
      <c r="Z217" s="274"/>
      <c r="AA217" s="277"/>
      <c r="AB217" s="277"/>
      <c r="AC217" s="277"/>
      <c r="AD217" s="277"/>
      <c r="AE217" s="277"/>
      <c r="AF217" s="277"/>
      <c r="AG217" s="277"/>
      <c r="AH217" s="280"/>
      <c r="AI217" s="298"/>
      <c r="AJ217" s="280"/>
    </row>
    <row r="218" spans="1:36" s="50" customFormat="1" ht="18.75" x14ac:dyDescent="0.25">
      <c r="A218" s="287"/>
      <c r="B218" s="290"/>
      <c r="C218" s="295"/>
      <c r="D218" s="194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8"/>
      <c r="S218" s="418"/>
      <c r="T218" s="418"/>
      <c r="U218" s="419"/>
      <c r="V218" s="46">
        <f t="shared" si="49"/>
        <v>0</v>
      </c>
      <c r="W218" s="11">
        <f t="shared" si="50"/>
        <v>0</v>
      </c>
      <c r="X218" s="11">
        <f t="shared" si="51"/>
        <v>0</v>
      </c>
      <c r="Y218" s="71">
        <f t="shared" si="52"/>
        <v>0</v>
      </c>
      <c r="Z218" s="274"/>
      <c r="AA218" s="277"/>
      <c r="AB218" s="277"/>
      <c r="AC218" s="277"/>
      <c r="AD218" s="277"/>
      <c r="AE218" s="277"/>
      <c r="AF218" s="277"/>
      <c r="AG218" s="277"/>
      <c r="AH218" s="280"/>
      <c r="AI218" s="298"/>
      <c r="AJ218" s="280"/>
    </row>
    <row r="219" spans="1:36" s="50" customFormat="1" ht="18.75" x14ac:dyDescent="0.25">
      <c r="A219" s="287"/>
      <c r="B219" s="290"/>
      <c r="C219" s="295"/>
      <c r="D219" s="194"/>
      <c r="E219" s="420"/>
      <c r="F219" s="420"/>
      <c r="G219" s="420"/>
      <c r="H219" s="420"/>
      <c r="I219" s="420"/>
      <c r="J219" s="420"/>
      <c r="K219" s="420"/>
      <c r="L219" s="420"/>
      <c r="M219" s="420"/>
      <c r="N219" s="420"/>
      <c r="O219" s="420"/>
      <c r="P219" s="420"/>
      <c r="Q219" s="420"/>
      <c r="R219" s="414"/>
      <c r="S219" s="414"/>
      <c r="T219" s="414"/>
      <c r="U219" s="415"/>
      <c r="V219" s="46">
        <f t="shared" si="49"/>
        <v>0</v>
      </c>
      <c r="W219" s="11">
        <f t="shared" si="50"/>
        <v>0</v>
      </c>
      <c r="X219" s="11">
        <f t="shared" si="51"/>
        <v>0</v>
      </c>
      <c r="Y219" s="71">
        <f t="shared" si="52"/>
        <v>0</v>
      </c>
      <c r="Z219" s="274"/>
      <c r="AA219" s="277"/>
      <c r="AB219" s="277"/>
      <c r="AC219" s="277"/>
      <c r="AD219" s="277"/>
      <c r="AE219" s="277"/>
      <c r="AF219" s="277"/>
      <c r="AG219" s="277"/>
      <c r="AH219" s="280"/>
      <c r="AI219" s="298"/>
      <c r="AJ219" s="280"/>
    </row>
    <row r="220" spans="1:36" s="50" customFormat="1" ht="18.75" x14ac:dyDescent="0.25">
      <c r="A220" s="287"/>
      <c r="B220" s="290"/>
      <c r="C220" s="295"/>
      <c r="D220" s="194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8"/>
      <c r="S220" s="418"/>
      <c r="T220" s="418"/>
      <c r="U220" s="419"/>
      <c r="V220" s="46">
        <f t="shared" si="49"/>
        <v>0</v>
      </c>
      <c r="W220" s="11">
        <f t="shared" si="50"/>
        <v>0</v>
      </c>
      <c r="X220" s="11">
        <f t="shared" si="51"/>
        <v>0</v>
      </c>
      <c r="Y220" s="71">
        <f t="shared" si="52"/>
        <v>0</v>
      </c>
      <c r="Z220" s="274"/>
      <c r="AA220" s="277"/>
      <c r="AB220" s="277"/>
      <c r="AC220" s="277"/>
      <c r="AD220" s="277"/>
      <c r="AE220" s="277"/>
      <c r="AF220" s="277"/>
      <c r="AG220" s="277"/>
      <c r="AH220" s="280"/>
      <c r="AI220" s="298"/>
      <c r="AJ220" s="280"/>
    </row>
    <row r="221" spans="1:36" s="50" customFormat="1" ht="18.75" x14ac:dyDescent="0.25">
      <c r="A221" s="287"/>
      <c r="B221" s="290"/>
      <c r="C221" s="295"/>
      <c r="D221" s="194"/>
      <c r="E221" s="420"/>
      <c r="F221" s="420"/>
      <c r="G221" s="420"/>
      <c r="H221" s="420"/>
      <c r="I221" s="420"/>
      <c r="J221" s="420"/>
      <c r="K221" s="420"/>
      <c r="L221" s="420"/>
      <c r="M221" s="420"/>
      <c r="N221" s="420"/>
      <c r="O221" s="420"/>
      <c r="P221" s="420"/>
      <c r="Q221" s="420"/>
      <c r="R221" s="414"/>
      <c r="S221" s="414"/>
      <c r="T221" s="414"/>
      <c r="U221" s="415"/>
      <c r="V221" s="46">
        <f t="shared" si="49"/>
        <v>0</v>
      </c>
      <c r="W221" s="11">
        <f t="shared" si="50"/>
        <v>0</v>
      </c>
      <c r="X221" s="11">
        <f t="shared" si="51"/>
        <v>0</v>
      </c>
      <c r="Y221" s="71">
        <f t="shared" si="52"/>
        <v>0</v>
      </c>
      <c r="Z221" s="274"/>
      <c r="AA221" s="277"/>
      <c r="AB221" s="277"/>
      <c r="AC221" s="277"/>
      <c r="AD221" s="277"/>
      <c r="AE221" s="277"/>
      <c r="AF221" s="277"/>
      <c r="AG221" s="277"/>
      <c r="AH221" s="280"/>
      <c r="AI221" s="298"/>
      <c r="AJ221" s="280"/>
    </row>
    <row r="222" spans="1:36" s="50" customFormat="1" ht="18.75" x14ac:dyDescent="0.25">
      <c r="A222" s="287"/>
      <c r="B222" s="290"/>
      <c r="C222" s="295"/>
      <c r="D222" s="194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8"/>
      <c r="S222" s="418"/>
      <c r="T222" s="418"/>
      <c r="U222" s="419"/>
      <c r="V222" s="46">
        <f t="shared" si="49"/>
        <v>0</v>
      </c>
      <c r="W222" s="11">
        <f t="shared" si="50"/>
        <v>0</v>
      </c>
      <c r="X222" s="11">
        <f t="shared" si="51"/>
        <v>0</v>
      </c>
      <c r="Y222" s="71">
        <f t="shared" si="52"/>
        <v>0</v>
      </c>
      <c r="Z222" s="274"/>
      <c r="AA222" s="277"/>
      <c r="AB222" s="277"/>
      <c r="AC222" s="277"/>
      <c r="AD222" s="277"/>
      <c r="AE222" s="277"/>
      <c r="AF222" s="277"/>
      <c r="AG222" s="277"/>
      <c r="AH222" s="280"/>
      <c r="AI222" s="298"/>
      <c r="AJ222" s="280"/>
    </row>
    <row r="223" spans="1:36" s="50" customFormat="1" ht="18.75" x14ac:dyDescent="0.25">
      <c r="A223" s="287"/>
      <c r="B223" s="290"/>
      <c r="C223" s="295"/>
      <c r="D223" s="194"/>
      <c r="E223" s="420"/>
      <c r="F223" s="420"/>
      <c r="G223" s="420"/>
      <c r="H223" s="420"/>
      <c r="I223" s="420"/>
      <c r="J223" s="420"/>
      <c r="K223" s="420"/>
      <c r="L223" s="420"/>
      <c r="M223" s="420"/>
      <c r="N223" s="420"/>
      <c r="O223" s="420"/>
      <c r="P223" s="420"/>
      <c r="Q223" s="420"/>
      <c r="R223" s="414"/>
      <c r="S223" s="414"/>
      <c r="T223" s="414"/>
      <c r="U223" s="415"/>
      <c r="V223" s="46">
        <f t="shared" si="49"/>
        <v>0</v>
      </c>
      <c r="W223" s="11">
        <f t="shared" si="50"/>
        <v>0</v>
      </c>
      <c r="X223" s="11">
        <f t="shared" si="51"/>
        <v>0</v>
      </c>
      <c r="Y223" s="71">
        <f t="shared" si="52"/>
        <v>0</v>
      </c>
      <c r="Z223" s="274"/>
      <c r="AA223" s="277"/>
      <c r="AB223" s="277"/>
      <c r="AC223" s="277"/>
      <c r="AD223" s="277"/>
      <c r="AE223" s="277"/>
      <c r="AF223" s="277"/>
      <c r="AG223" s="277"/>
      <c r="AH223" s="280"/>
      <c r="AI223" s="298"/>
      <c r="AJ223" s="280"/>
    </row>
    <row r="224" spans="1:36" s="50" customFormat="1" ht="18.75" x14ac:dyDescent="0.25">
      <c r="A224" s="287"/>
      <c r="B224" s="290"/>
      <c r="C224" s="295"/>
      <c r="D224" s="194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8"/>
      <c r="S224" s="418"/>
      <c r="T224" s="418"/>
      <c r="U224" s="419"/>
      <c r="V224" s="46">
        <f t="shared" si="49"/>
        <v>0</v>
      </c>
      <c r="W224" s="11">
        <f t="shared" si="50"/>
        <v>0</v>
      </c>
      <c r="X224" s="11">
        <f t="shared" si="51"/>
        <v>0</v>
      </c>
      <c r="Y224" s="71">
        <f t="shared" si="52"/>
        <v>0</v>
      </c>
      <c r="Z224" s="274"/>
      <c r="AA224" s="277"/>
      <c r="AB224" s="277"/>
      <c r="AC224" s="277"/>
      <c r="AD224" s="277"/>
      <c r="AE224" s="277"/>
      <c r="AF224" s="277"/>
      <c r="AG224" s="277"/>
      <c r="AH224" s="280"/>
      <c r="AI224" s="298"/>
      <c r="AJ224" s="280"/>
    </row>
    <row r="225" spans="1:36" s="50" customFormat="1" ht="18.75" x14ac:dyDescent="0.25">
      <c r="A225" s="287"/>
      <c r="B225" s="290"/>
      <c r="C225" s="295"/>
      <c r="D225" s="194"/>
      <c r="E225" s="420"/>
      <c r="F225" s="420"/>
      <c r="G225" s="420"/>
      <c r="H225" s="420"/>
      <c r="I225" s="420"/>
      <c r="J225" s="420"/>
      <c r="K225" s="420"/>
      <c r="L225" s="420"/>
      <c r="M225" s="420"/>
      <c r="N225" s="420"/>
      <c r="O225" s="420"/>
      <c r="P225" s="420"/>
      <c r="Q225" s="420"/>
      <c r="R225" s="414"/>
      <c r="S225" s="414"/>
      <c r="T225" s="414"/>
      <c r="U225" s="415"/>
      <c r="V225" s="46">
        <f t="shared" si="49"/>
        <v>0</v>
      </c>
      <c r="W225" s="11">
        <f t="shared" si="50"/>
        <v>0</v>
      </c>
      <c r="X225" s="11">
        <f t="shared" si="51"/>
        <v>0</v>
      </c>
      <c r="Y225" s="71">
        <f t="shared" si="52"/>
        <v>0</v>
      </c>
      <c r="Z225" s="274"/>
      <c r="AA225" s="277"/>
      <c r="AB225" s="277"/>
      <c r="AC225" s="277"/>
      <c r="AD225" s="277"/>
      <c r="AE225" s="277"/>
      <c r="AF225" s="277"/>
      <c r="AG225" s="277"/>
      <c r="AH225" s="280"/>
      <c r="AI225" s="298"/>
      <c r="AJ225" s="280"/>
    </row>
    <row r="226" spans="1:36" s="50" customFormat="1" ht="18.75" x14ac:dyDescent="0.25">
      <c r="A226" s="287"/>
      <c r="B226" s="290"/>
      <c r="C226" s="295"/>
      <c r="D226" s="194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8"/>
      <c r="S226" s="418"/>
      <c r="T226" s="418"/>
      <c r="U226" s="419"/>
      <c r="V226" s="46">
        <f t="shared" si="49"/>
        <v>0</v>
      </c>
      <c r="W226" s="11">
        <f t="shared" si="50"/>
        <v>0</v>
      </c>
      <c r="X226" s="11">
        <f t="shared" si="51"/>
        <v>0</v>
      </c>
      <c r="Y226" s="71">
        <f t="shared" si="52"/>
        <v>0</v>
      </c>
      <c r="Z226" s="274"/>
      <c r="AA226" s="277"/>
      <c r="AB226" s="277"/>
      <c r="AC226" s="277"/>
      <c r="AD226" s="277"/>
      <c r="AE226" s="277"/>
      <c r="AF226" s="277"/>
      <c r="AG226" s="277"/>
      <c r="AH226" s="280"/>
      <c r="AI226" s="298"/>
      <c r="AJ226" s="280"/>
    </row>
    <row r="227" spans="1:36" s="50" customFormat="1" ht="18.75" x14ac:dyDescent="0.25">
      <c r="A227" s="287"/>
      <c r="B227" s="290"/>
      <c r="C227" s="295"/>
      <c r="D227" s="194"/>
      <c r="E227" s="420"/>
      <c r="F227" s="420"/>
      <c r="G227" s="420"/>
      <c r="H227" s="420"/>
      <c r="I227" s="420"/>
      <c r="J227" s="420"/>
      <c r="K227" s="420"/>
      <c r="L227" s="420"/>
      <c r="M227" s="420"/>
      <c r="N227" s="420"/>
      <c r="O227" s="420"/>
      <c r="P227" s="420"/>
      <c r="Q227" s="420"/>
      <c r="R227" s="414"/>
      <c r="S227" s="414"/>
      <c r="T227" s="414"/>
      <c r="U227" s="415"/>
      <c r="V227" s="46">
        <f t="shared" si="49"/>
        <v>0</v>
      </c>
      <c r="W227" s="11">
        <f t="shared" si="50"/>
        <v>0</v>
      </c>
      <c r="X227" s="11">
        <f t="shared" si="51"/>
        <v>0</v>
      </c>
      <c r="Y227" s="71">
        <f t="shared" si="52"/>
        <v>0</v>
      </c>
      <c r="Z227" s="274"/>
      <c r="AA227" s="277"/>
      <c r="AB227" s="277"/>
      <c r="AC227" s="277"/>
      <c r="AD227" s="277"/>
      <c r="AE227" s="277"/>
      <c r="AF227" s="277"/>
      <c r="AG227" s="277"/>
      <c r="AH227" s="280"/>
      <c r="AI227" s="298"/>
      <c r="AJ227" s="280"/>
    </row>
    <row r="228" spans="1:36" s="50" customFormat="1" ht="18.75" x14ac:dyDescent="0.25">
      <c r="A228" s="287"/>
      <c r="B228" s="290"/>
      <c r="C228" s="295"/>
      <c r="D228" s="194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8"/>
      <c r="S228" s="418"/>
      <c r="T228" s="418"/>
      <c r="U228" s="419"/>
      <c r="V228" s="46">
        <f t="shared" si="49"/>
        <v>0</v>
      </c>
      <c r="W228" s="11">
        <f t="shared" si="50"/>
        <v>0</v>
      </c>
      <c r="X228" s="11">
        <f t="shared" si="51"/>
        <v>0</v>
      </c>
      <c r="Y228" s="71">
        <f t="shared" si="52"/>
        <v>0</v>
      </c>
      <c r="Z228" s="274"/>
      <c r="AA228" s="277"/>
      <c r="AB228" s="277"/>
      <c r="AC228" s="277"/>
      <c r="AD228" s="277"/>
      <c r="AE228" s="277"/>
      <c r="AF228" s="277"/>
      <c r="AG228" s="277"/>
      <c r="AH228" s="280"/>
      <c r="AI228" s="298"/>
      <c r="AJ228" s="280"/>
    </row>
    <row r="229" spans="1:36" s="50" customFormat="1" ht="18.75" x14ac:dyDescent="0.25">
      <c r="A229" s="287"/>
      <c r="B229" s="290"/>
      <c r="C229" s="295"/>
      <c r="D229" s="194"/>
      <c r="E229" s="420"/>
      <c r="F229" s="420"/>
      <c r="G229" s="420"/>
      <c r="H229" s="420"/>
      <c r="I229" s="420"/>
      <c r="J229" s="420"/>
      <c r="K229" s="420"/>
      <c r="L229" s="420"/>
      <c r="M229" s="420"/>
      <c r="N229" s="420"/>
      <c r="O229" s="420"/>
      <c r="P229" s="420"/>
      <c r="Q229" s="420"/>
      <c r="R229" s="414"/>
      <c r="S229" s="414"/>
      <c r="T229" s="414"/>
      <c r="U229" s="415"/>
      <c r="V229" s="46">
        <f t="shared" si="49"/>
        <v>0</v>
      </c>
      <c r="W229" s="11">
        <f t="shared" si="50"/>
        <v>0</v>
      </c>
      <c r="X229" s="11">
        <f t="shared" si="51"/>
        <v>0</v>
      </c>
      <c r="Y229" s="71">
        <f t="shared" si="52"/>
        <v>0</v>
      </c>
      <c r="Z229" s="274"/>
      <c r="AA229" s="277"/>
      <c r="AB229" s="277"/>
      <c r="AC229" s="277"/>
      <c r="AD229" s="277"/>
      <c r="AE229" s="277"/>
      <c r="AF229" s="277"/>
      <c r="AG229" s="277"/>
      <c r="AH229" s="280"/>
      <c r="AI229" s="298"/>
      <c r="AJ229" s="280"/>
    </row>
    <row r="230" spans="1:36" s="50" customFormat="1" ht="18.75" x14ac:dyDescent="0.25">
      <c r="A230" s="287"/>
      <c r="B230" s="290"/>
      <c r="C230" s="295"/>
      <c r="D230" s="194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8"/>
      <c r="S230" s="418"/>
      <c r="T230" s="418"/>
      <c r="U230" s="419"/>
      <c r="V230" s="46">
        <f t="shared" si="49"/>
        <v>0</v>
      </c>
      <c r="W230" s="11">
        <f t="shared" si="50"/>
        <v>0</v>
      </c>
      <c r="X230" s="11">
        <f t="shared" si="51"/>
        <v>0</v>
      </c>
      <c r="Y230" s="71">
        <f t="shared" si="52"/>
        <v>0</v>
      </c>
      <c r="Z230" s="274"/>
      <c r="AA230" s="277"/>
      <c r="AB230" s="277"/>
      <c r="AC230" s="277"/>
      <c r="AD230" s="277"/>
      <c r="AE230" s="277"/>
      <c r="AF230" s="277"/>
      <c r="AG230" s="277"/>
      <c r="AH230" s="280"/>
      <c r="AI230" s="298"/>
      <c r="AJ230" s="280"/>
    </row>
    <row r="231" spans="1:36" s="50" customFormat="1" ht="19.5" thickBot="1" x14ac:dyDescent="0.3">
      <c r="A231" s="288"/>
      <c r="B231" s="291"/>
      <c r="C231" s="296"/>
      <c r="D231" s="195"/>
      <c r="E231" s="423"/>
      <c r="F231" s="423"/>
      <c r="G231" s="423"/>
      <c r="H231" s="423"/>
      <c r="I231" s="423"/>
      <c r="J231" s="423"/>
      <c r="K231" s="423"/>
      <c r="L231" s="423"/>
      <c r="M231" s="423"/>
      <c r="N231" s="423"/>
      <c r="O231" s="423"/>
      <c r="P231" s="423"/>
      <c r="Q231" s="423"/>
      <c r="R231" s="424"/>
      <c r="S231" s="424"/>
      <c r="T231" s="424"/>
      <c r="U231" s="425"/>
      <c r="V231" s="47">
        <f t="shared" si="49"/>
        <v>0</v>
      </c>
      <c r="W231" s="12">
        <f t="shared" si="50"/>
        <v>0</v>
      </c>
      <c r="X231" s="12">
        <f t="shared" si="51"/>
        <v>0</v>
      </c>
      <c r="Y231" s="72">
        <f t="shared" si="52"/>
        <v>0</v>
      </c>
      <c r="Z231" s="275"/>
      <c r="AA231" s="278"/>
      <c r="AB231" s="278"/>
      <c r="AC231" s="278"/>
      <c r="AD231" s="278"/>
      <c r="AE231" s="278"/>
      <c r="AF231" s="278"/>
      <c r="AG231" s="278"/>
      <c r="AH231" s="281"/>
      <c r="AI231" s="299"/>
      <c r="AJ231" s="281"/>
    </row>
    <row r="232" spans="1:36" s="50" customFormat="1" ht="18.75" x14ac:dyDescent="0.25">
      <c r="A232" s="286">
        <v>12</v>
      </c>
      <c r="B232" s="289" t="s">
        <v>57</v>
      </c>
      <c r="C232" s="292" t="s">
        <v>22</v>
      </c>
      <c r="D232" s="193">
        <f>250*0.9</f>
        <v>225</v>
      </c>
      <c r="E232" s="426"/>
      <c r="F232" s="381"/>
      <c r="G232" s="381"/>
      <c r="H232" s="381"/>
      <c r="I232" s="381"/>
      <c r="J232" s="381"/>
      <c r="K232" s="381"/>
      <c r="L232" s="381"/>
      <c r="M232" s="381"/>
      <c r="N232" s="381"/>
      <c r="O232" s="381"/>
      <c r="P232" s="381"/>
      <c r="Q232" s="381"/>
      <c r="R232" s="411"/>
      <c r="S232" s="411"/>
      <c r="T232" s="411"/>
      <c r="U232" s="412"/>
      <c r="V232" s="43">
        <f t="shared" si="49"/>
        <v>0</v>
      </c>
      <c r="W232" s="13">
        <f t="shared" si="50"/>
        <v>0</v>
      </c>
      <c r="X232" s="13">
        <f t="shared" si="51"/>
        <v>0</v>
      </c>
      <c r="Y232" s="70">
        <f t="shared" si="52"/>
        <v>0</v>
      </c>
      <c r="Z232" s="273">
        <f t="shared" ref="Z232:AC232" si="57">SUM(V232:V251)</f>
        <v>26.066666666666666</v>
      </c>
      <c r="AA232" s="276">
        <f t="shared" si="57"/>
        <v>28.466666666666669</v>
      </c>
      <c r="AB232" s="276">
        <f t="shared" si="57"/>
        <v>30.799999999999997</v>
      </c>
      <c r="AC232" s="276">
        <f t="shared" si="57"/>
        <v>30</v>
      </c>
      <c r="AD232" s="276">
        <f t="shared" ref="AD232" si="58">Z232*0.38*0.9*SQRT(3)</f>
        <v>15.440886539315025</v>
      </c>
      <c r="AE232" s="276">
        <f t="shared" si="46"/>
        <v>16.862553842167564</v>
      </c>
      <c r="AF232" s="276">
        <f t="shared" si="46"/>
        <v>18.244730386607525</v>
      </c>
      <c r="AG232" s="276">
        <f t="shared" si="46"/>
        <v>17.77084128565668</v>
      </c>
      <c r="AH232" s="279">
        <f>MAX(Z232:AC251)</f>
        <v>30.799999999999997</v>
      </c>
      <c r="AI232" s="297">
        <f t="shared" ref="AI232" si="59">AH232*0.38*0.9*SQRT(3)</f>
        <v>18.244730386607525</v>
      </c>
      <c r="AJ232" s="279">
        <f t="shared" ref="AJ232" si="60">D232-AI232</f>
        <v>206.75526961339247</v>
      </c>
    </row>
    <row r="233" spans="1:36" s="50" customFormat="1" ht="18.75" x14ac:dyDescent="0.25">
      <c r="A233" s="287"/>
      <c r="B233" s="290"/>
      <c r="C233" s="295"/>
      <c r="D233" s="194"/>
      <c r="E233" s="383" t="s">
        <v>893</v>
      </c>
      <c r="F233" s="383">
        <v>26.9</v>
      </c>
      <c r="G233" s="383">
        <v>16.100000000000001</v>
      </c>
      <c r="H233" s="383">
        <v>8.6</v>
      </c>
      <c r="I233" s="383">
        <v>18.899999999999999</v>
      </c>
      <c r="J233" s="383">
        <v>22</v>
      </c>
      <c r="K233" s="383">
        <v>12.1</v>
      </c>
      <c r="L233" s="383">
        <v>29.5</v>
      </c>
      <c r="M233" s="383">
        <v>19.3</v>
      </c>
      <c r="N233" s="383">
        <v>11.1</v>
      </c>
      <c r="O233" s="383">
        <v>27</v>
      </c>
      <c r="P233" s="383">
        <v>18</v>
      </c>
      <c r="Q233" s="383">
        <v>10.3</v>
      </c>
      <c r="R233" s="414">
        <v>233</v>
      </c>
      <c r="S233" s="414">
        <v>233</v>
      </c>
      <c r="T233" s="414">
        <v>233</v>
      </c>
      <c r="U233" s="415">
        <v>233</v>
      </c>
      <c r="V233" s="46">
        <f t="shared" si="49"/>
        <v>17.2</v>
      </c>
      <c r="W233" s="11">
        <f t="shared" si="50"/>
        <v>17.666666666666668</v>
      </c>
      <c r="X233" s="11">
        <f t="shared" si="51"/>
        <v>19.966666666666665</v>
      </c>
      <c r="Y233" s="71">
        <f t="shared" si="52"/>
        <v>18.433333333333334</v>
      </c>
      <c r="Z233" s="274"/>
      <c r="AA233" s="277"/>
      <c r="AB233" s="277"/>
      <c r="AC233" s="277"/>
      <c r="AD233" s="277"/>
      <c r="AE233" s="277"/>
      <c r="AF233" s="277"/>
      <c r="AG233" s="277"/>
      <c r="AH233" s="280"/>
      <c r="AI233" s="298"/>
      <c r="AJ233" s="280"/>
    </row>
    <row r="234" spans="1:36" s="50" customFormat="1" ht="18.75" x14ac:dyDescent="0.25">
      <c r="A234" s="287"/>
      <c r="B234" s="290"/>
      <c r="C234" s="295"/>
      <c r="D234" s="194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8"/>
      <c r="S234" s="418"/>
      <c r="T234" s="418"/>
      <c r="U234" s="419"/>
      <c r="V234" s="46">
        <f t="shared" si="49"/>
        <v>0</v>
      </c>
      <c r="W234" s="11">
        <f t="shared" si="50"/>
        <v>0</v>
      </c>
      <c r="X234" s="11">
        <f t="shared" si="51"/>
        <v>0</v>
      </c>
      <c r="Y234" s="71">
        <f t="shared" si="52"/>
        <v>0</v>
      </c>
      <c r="Z234" s="274"/>
      <c r="AA234" s="277"/>
      <c r="AB234" s="277"/>
      <c r="AC234" s="277"/>
      <c r="AD234" s="277"/>
      <c r="AE234" s="277"/>
      <c r="AF234" s="277"/>
      <c r="AG234" s="277"/>
      <c r="AH234" s="280"/>
      <c r="AI234" s="298"/>
      <c r="AJ234" s="280"/>
    </row>
    <row r="235" spans="1:36" s="50" customFormat="1" ht="18.75" x14ac:dyDescent="0.25">
      <c r="A235" s="287"/>
      <c r="B235" s="290"/>
      <c r="C235" s="295"/>
      <c r="D235" s="194"/>
      <c r="E235" s="383" t="s">
        <v>894</v>
      </c>
      <c r="F235" s="383">
        <v>1.3</v>
      </c>
      <c r="G235" s="383">
        <v>3.4</v>
      </c>
      <c r="H235" s="383">
        <v>4.8</v>
      </c>
      <c r="I235" s="420">
        <v>2.5</v>
      </c>
      <c r="J235" s="420">
        <v>3.7</v>
      </c>
      <c r="K235" s="420">
        <v>5.9</v>
      </c>
      <c r="L235" s="420">
        <v>1.8</v>
      </c>
      <c r="M235" s="420">
        <v>4.5</v>
      </c>
      <c r="N235" s="420">
        <v>6.1</v>
      </c>
      <c r="O235" s="420">
        <v>2</v>
      </c>
      <c r="P235" s="420">
        <v>4.9000000000000004</v>
      </c>
      <c r="Q235" s="420">
        <v>5.9</v>
      </c>
      <c r="R235" s="414">
        <v>233</v>
      </c>
      <c r="S235" s="414">
        <v>233</v>
      </c>
      <c r="T235" s="414">
        <v>233</v>
      </c>
      <c r="U235" s="415">
        <v>233</v>
      </c>
      <c r="V235" s="46">
        <f t="shared" si="49"/>
        <v>3.1666666666666665</v>
      </c>
      <c r="W235" s="11">
        <f t="shared" si="50"/>
        <v>4.0333333333333341</v>
      </c>
      <c r="X235" s="11">
        <f t="shared" si="51"/>
        <v>4.1333333333333329</v>
      </c>
      <c r="Y235" s="71">
        <f t="shared" si="52"/>
        <v>4.2666666666666666</v>
      </c>
      <c r="Z235" s="274"/>
      <c r="AA235" s="277"/>
      <c r="AB235" s="277"/>
      <c r="AC235" s="277"/>
      <c r="AD235" s="277"/>
      <c r="AE235" s="277"/>
      <c r="AF235" s="277"/>
      <c r="AG235" s="277"/>
      <c r="AH235" s="280"/>
      <c r="AI235" s="298"/>
      <c r="AJ235" s="280"/>
    </row>
    <row r="236" spans="1:36" s="50" customFormat="1" ht="18.75" x14ac:dyDescent="0.25">
      <c r="A236" s="287"/>
      <c r="B236" s="290"/>
      <c r="C236" s="295"/>
      <c r="D236" s="194"/>
      <c r="E236" s="417"/>
      <c r="F236" s="417"/>
      <c r="G236" s="417"/>
      <c r="H236" s="417"/>
      <c r="I236" s="417"/>
      <c r="J236" s="417"/>
      <c r="K236" s="417"/>
      <c r="L236" s="417"/>
      <c r="M236" s="417"/>
      <c r="N236" s="417"/>
      <c r="O236" s="417"/>
      <c r="P236" s="417"/>
      <c r="Q236" s="417"/>
      <c r="R236" s="418"/>
      <c r="S236" s="418"/>
      <c r="T236" s="418"/>
      <c r="U236" s="419"/>
      <c r="V236" s="46">
        <f t="shared" si="49"/>
        <v>0</v>
      </c>
      <c r="W236" s="11">
        <f t="shared" si="50"/>
        <v>0</v>
      </c>
      <c r="X236" s="11">
        <f t="shared" si="51"/>
        <v>0</v>
      </c>
      <c r="Y236" s="71">
        <f t="shared" si="52"/>
        <v>0</v>
      </c>
      <c r="Z236" s="274"/>
      <c r="AA236" s="277"/>
      <c r="AB236" s="277"/>
      <c r="AC236" s="277"/>
      <c r="AD236" s="277"/>
      <c r="AE236" s="277"/>
      <c r="AF236" s="277"/>
      <c r="AG236" s="277"/>
      <c r="AH236" s="280"/>
      <c r="AI236" s="298"/>
      <c r="AJ236" s="280"/>
    </row>
    <row r="237" spans="1:36" s="50" customFormat="1" ht="18.75" x14ac:dyDescent="0.25">
      <c r="A237" s="287"/>
      <c r="B237" s="290"/>
      <c r="C237" s="295"/>
      <c r="D237" s="194"/>
      <c r="E237" s="383" t="s">
        <v>895</v>
      </c>
      <c r="F237" s="383">
        <v>2.1</v>
      </c>
      <c r="G237" s="383">
        <v>1.3</v>
      </c>
      <c r="H237" s="383">
        <v>1.7</v>
      </c>
      <c r="I237" s="420">
        <v>2.2000000000000002</v>
      </c>
      <c r="J237" s="420">
        <v>2.7</v>
      </c>
      <c r="K237" s="420">
        <v>1.9</v>
      </c>
      <c r="L237" s="420">
        <v>2.7</v>
      </c>
      <c r="M237" s="420">
        <v>1.7</v>
      </c>
      <c r="N237" s="420">
        <v>2.2000000000000002</v>
      </c>
      <c r="O237" s="420">
        <v>2.9</v>
      </c>
      <c r="P237" s="420">
        <v>2.1</v>
      </c>
      <c r="Q237" s="420">
        <v>3.1</v>
      </c>
      <c r="R237" s="414">
        <v>233</v>
      </c>
      <c r="S237" s="414">
        <v>233</v>
      </c>
      <c r="T237" s="414">
        <v>233</v>
      </c>
      <c r="U237" s="415">
        <v>233</v>
      </c>
      <c r="V237" s="46">
        <f t="shared" si="49"/>
        <v>1.7000000000000002</v>
      </c>
      <c r="W237" s="11">
        <f t="shared" si="50"/>
        <v>2.2666666666666671</v>
      </c>
      <c r="X237" s="11">
        <f t="shared" si="51"/>
        <v>2.2000000000000002</v>
      </c>
      <c r="Y237" s="71">
        <f t="shared" si="52"/>
        <v>2.6999999999999997</v>
      </c>
      <c r="Z237" s="274"/>
      <c r="AA237" s="277"/>
      <c r="AB237" s="277"/>
      <c r="AC237" s="277"/>
      <c r="AD237" s="277"/>
      <c r="AE237" s="277"/>
      <c r="AF237" s="277"/>
      <c r="AG237" s="277"/>
      <c r="AH237" s="280"/>
      <c r="AI237" s="298"/>
      <c r="AJ237" s="280"/>
    </row>
    <row r="238" spans="1:36" s="50" customFormat="1" ht="18.75" x14ac:dyDescent="0.25">
      <c r="A238" s="287"/>
      <c r="B238" s="290"/>
      <c r="C238" s="295"/>
      <c r="D238" s="194"/>
      <c r="E238" s="417"/>
      <c r="F238" s="417"/>
      <c r="G238" s="417"/>
      <c r="H238" s="417"/>
      <c r="I238" s="417"/>
      <c r="J238" s="417"/>
      <c r="K238" s="417"/>
      <c r="L238" s="417"/>
      <c r="M238" s="417"/>
      <c r="N238" s="417"/>
      <c r="O238" s="417"/>
      <c r="P238" s="417"/>
      <c r="Q238" s="417"/>
      <c r="R238" s="418"/>
      <c r="S238" s="418"/>
      <c r="T238" s="418"/>
      <c r="U238" s="419"/>
      <c r="V238" s="46">
        <f t="shared" si="49"/>
        <v>0</v>
      </c>
      <c r="W238" s="11">
        <f t="shared" si="50"/>
        <v>0</v>
      </c>
      <c r="X238" s="11">
        <f t="shared" si="51"/>
        <v>0</v>
      </c>
      <c r="Y238" s="71">
        <f t="shared" si="52"/>
        <v>0</v>
      </c>
      <c r="Z238" s="274"/>
      <c r="AA238" s="277"/>
      <c r="AB238" s="277"/>
      <c r="AC238" s="277"/>
      <c r="AD238" s="277"/>
      <c r="AE238" s="277"/>
      <c r="AF238" s="277"/>
      <c r="AG238" s="277"/>
      <c r="AH238" s="280"/>
      <c r="AI238" s="298"/>
      <c r="AJ238" s="280"/>
    </row>
    <row r="239" spans="1:36" s="50" customFormat="1" ht="18.75" x14ac:dyDescent="0.25">
      <c r="A239" s="287"/>
      <c r="B239" s="290"/>
      <c r="C239" s="295"/>
      <c r="D239" s="194"/>
      <c r="E239" s="383" t="s">
        <v>896</v>
      </c>
      <c r="F239" s="383">
        <v>4</v>
      </c>
      <c r="G239" s="383">
        <v>0</v>
      </c>
      <c r="H239" s="383">
        <v>0</v>
      </c>
      <c r="I239" s="420">
        <v>4.5</v>
      </c>
      <c r="J239" s="420">
        <v>0</v>
      </c>
      <c r="K239" s="420">
        <v>0</v>
      </c>
      <c r="L239" s="420">
        <v>4.5</v>
      </c>
      <c r="M239" s="420">
        <v>0</v>
      </c>
      <c r="N239" s="420">
        <v>0</v>
      </c>
      <c r="O239" s="420">
        <v>4.5999999999999996</v>
      </c>
      <c r="P239" s="420">
        <v>0</v>
      </c>
      <c r="Q239" s="420">
        <v>0</v>
      </c>
      <c r="R239" s="414">
        <v>233</v>
      </c>
      <c r="S239" s="414">
        <v>233</v>
      </c>
      <c r="T239" s="414">
        <v>233</v>
      </c>
      <c r="U239" s="415">
        <v>233</v>
      </c>
      <c r="V239" s="46">
        <f t="shared" si="49"/>
        <v>4</v>
      </c>
      <c r="W239" s="11">
        <f t="shared" si="50"/>
        <v>4.5</v>
      </c>
      <c r="X239" s="11">
        <f t="shared" si="51"/>
        <v>4.5</v>
      </c>
      <c r="Y239" s="71">
        <f t="shared" si="52"/>
        <v>4.5999999999999996</v>
      </c>
      <c r="Z239" s="274"/>
      <c r="AA239" s="277"/>
      <c r="AB239" s="277"/>
      <c r="AC239" s="277"/>
      <c r="AD239" s="277"/>
      <c r="AE239" s="277"/>
      <c r="AF239" s="277"/>
      <c r="AG239" s="277"/>
      <c r="AH239" s="280"/>
      <c r="AI239" s="298"/>
      <c r="AJ239" s="280"/>
    </row>
    <row r="240" spans="1:36" s="50" customFormat="1" ht="18.75" x14ac:dyDescent="0.25">
      <c r="A240" s="287"/>
      <c r="B240" s="290"/>
      <c r="C240" s="295"/>
      <c r="D240" s="194"/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8"/>
      <c r="S240" s="418"/>
      <c r="T240" s="418"/>
      <c r="U240" s="419"/>
      <c r="V240" s="46">
        <f t="shared" si="49"/>
        <v>0</v>
      </c>
      <c r="W240" s="11">
        <f t="shared" si="50"/>
        <v>0</v>
      </c>
      <c r="X240" s="11">
        <f t="shared" si="51"/>
        <v>0</v>
      </c>
      <c r="Y240" s="71">
        <f t="shared" si="52"/>
        <v>0</v>
      </c>
      <c r="Z240" s="274"/>
      <c r="AA240" s="277"/>
      <c r="AB240" s="277"/>
      <c r="AC240" s="277"/>
      <c r="AD240" s="277"/>
      <c r="AE240" s="277"/>
      <c r="AF240" s="277"/>
      <c r="AG240" s="277"/>
      <c r="AH240" s="280"/>
      <c r="AI240" s="298"/>
      <c r="AJ240" s="280"/>
    </row>
    <row r="241" spans="1:36" s="50" customFormat="1" ht="18.75" x14ac:dyDescent="0.25">
      <c r="A241" s="287"/>
      <c r="B241" s="290"/>
      <c r="C241" s="295"/>
      <c r="D241" s="194"/>
      <c r="E241" s="420"/>
      <c r="F241" s="420"/>
      <c r="G241" s="420"/>
      <c r="H241" s="420"/>
      <c r="I241" s="420"/>
      <c r="J241" s="420"/>
      <c r="K241" s="420"/>
      <c r="L241" s="420"/>
      <c r="M241" s="420"/>
      <c r="N241" s="420"/>
      <c r="O241" s="420"/>
      <c r="P241" s="420"/>
      <c r="Q241" s="420"/>
      <c r="R241" s="414"/>
      <c r="S241" s="414"/>
      <c r="T241" s="414"/>
      <c r="U241" s="415"/>
      <c r="V241" s="46">
        <f t="shared" si="49"/>
        <v>0</v>
      </c>
      <c r="W241" s="11">
        <f t="shared" si="50"/>
        <v>0</v>
      </c>
      <c r="X241" s="11">
        <f t="shared" si="51"/>
        <v>0</v>
      </c>
      <c r="Y241" s="71">
        <f t="shared" si="52"/>
        <v>0</v>
      </c>
      <c r="Z241" s="274"/>
      <c r="AA241" s="277"/>
      <c r="AB241" s="277"/>
      <c r="AC241" s="277"/>
      <c r="AD241" s="277"/>
      <c r="AE241" s="277"/>
      <c r="AF241" s="277"/>
      <c r="AG241" s="277"/>
      <c r="AH241" s="280"/>
      <c r="AI241" s="298"/>
      <c r="AJ241" s="280"/>
    </row>
    <row r="242" spans="1:36" s="50" customFormat="1" ht="18.75" x14ac:dyDescent="0.25">
      <c r="A242" s="287"/>
      <c r="B242" s="290"/>
      <c r="C242" s="295"/>
      <c r="D242" s="194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7"/>
      <c r="Q242" s="417"/>
      <c r="R242" s="418"/>
      <c r="S242" s="418"/>
      <c r="T242" s="418"/>
      <c r="U242" s="419"/>
      <c r="V242" s="46">
        <f t="shared" si="49"/>
        <v>0</v>
      </c>
      <c r="W242" s="11">
        <f t="shared" si="50"/>
        <v>0</v>
      </c>
      <c r="X242" s="11">
        <f t="shared" si="51"/>
        <v>0</v>
      </c>
      <c r="Y242" s="71">
        <f t="shared" si="52"/>
        <v>0</v>
      </c>
      <c r="Z242" s="274"/>
      <c r="AA242" s="277"/>
      <c r="AB242" s="277"/>
      <c r="AC242" s="277"/>
      <c r="AD242" s="277"/>
      <c r="AE242" s="277"/>
      <c r="AF242" s="277"/>
      <c r="AG242" s="277"/>
      <c r="AH242" s="280"/>
      <c r="AI242" s="298"/>
      <c r="AJ242" s="280"/>
    </row>
    <row r="243" spans="1:36" s="50" customFormat="1" ht="18.75" x14ac:dyDescent="0.25">
      <c r="A243" s="287"/>
      <c r="B243" s="290"/>
      <c r="C243" s="295"/>
      <c r="D243" s="194"/>
      <c r="E243" s="420"/>
      <c r="F243" s="420"/>
      <c r="G243" s="420"/>
      <c r="H243" s="420"/>
      <c r="I243" s="420"/>
      <c r="J243" s="420"/>
      <c r="K243" s="420"/>
      <c r="L243" s="420"/>
      <c r="M243" s="420"/>
      <c r="N243" s="420"/>
      <c r="O243" s="420"/>
      <c r="P243" s="420"/>
      <c r="Q243" s="420"/>
      <c r="R243" s="414"/>
      <c r="S243" s="414"/>
      <c r="T243" s="414"/>
      <c r="U243" s="415"/>
      <c r="V243" s="46">
        <f t="shared" si="49"/>
        <v>0</v>
      </c>
      <c r="W243" s="11">
        <f t="shared" si="50"/>
        <v>0</v>
      </c>
      <c r="X243" s="11">
        <f t="shared" si="51"/>
        <v>0</v>
      </c>
      <c r="Y243" s="71">
        <f t="shared" si="52"/>
        <v>0</v>
      </c>
      <c r="Z243" s="274"/>
      <c r="AA243" s="277"/>
      <c r="AB243" s="277"/>
      <c r="AC243" s="277"/>
      <c r="AD243" s="277"/>
      <c r="AE243" s="277"/>
      <c r="AF243" s="277"/>
      <c r="AG243" s="277"/>
      <c r="AH243" s="280"/>
      <c r="AI243" s="298"/>
      <c r="AJ243" s="280"/>
    </row>
    <row r="244" spans="1:36" s="50" customFormat="1" ht="18.75" x14ac:dyDescent="0.25">
      <c r="A244" s="287"/>
      <c r="B244" s="290"/>
      <c r="C244" s="295"/>
      <c r="D244" s="194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  <c r="P244" s="417"/>
      <c r="Q244" s="417"/>
      <c r="R244" s="418"/>
      <c r="S244" s="418"/>
      <c r="T244" s="418"/>
      <c r="U244" s="419"/>
      <c r="V244" s="46">
        <f t="shared" si="49"/>
        <v>0</v>
      </c>
      <c r="W244" s="11">
        <f t="shared" si="50"/>
        <v>0</v>
      </c>
      <c r="X244" s="11">
        <f t="shared" si="51"/>
        <v>0</v>
      </c>
      <c r="Y244" s="71">
        <f t="shared" si="52"/>
        <v>0</v>
      </c>
      <c r="Z244" s="274"/>
      <c r="AA244" s="277"/>
      <c r="AB244" s="277"/>
      <c r="AC244" s="277"/>
      <c r="AD244" s="277"/>
      <c r="AE244" s="277"/>
      <c r="AF244" s="277"/>
      <c r="AG244" s="277"/>
      <c r="AH244" s="280"/>
      <c r="AI244" s="298"/>
      <c r="AJ244" s="280"/>
    </row>
    <row r="245" spans="1:36" s="50" customFormat="1" ht="18.75" x14ac:dyDescent="0.25">
      <c r="A245" s="287"/>
      <c r="B245" s="290"/>
      <c r="C245" s="295"/>
      <c r="D245" s="194"/>
      <c r="E245" s="420"/>
      <c r="F245" s="420"/>
      <c r="G245" s="420"/>
      <c r="H245" s="420"/>
      <c r="I245" s="420"/>
      <c r="J245" s="420"/>
      <c r="K245" s="420"/>
      <c r="L245" s="420"/>
      <c r="M245" s="420"/>
      <c r="N245" s="420"/>
      <c r="O245" s="420"/>
      <c r="P245" s="420"/>
      <c r="Q245" s="420"/>
      <c r="R245" s="414"/>
      <c r="S245" s="414"/>
      <c r="T245" s="414"/>
      <c r="U245" s="415"/>
      <c r="V245" s="46">
        <f t="shared" si="49"/>
        <v>0</v>
      </c>
      <c r="W245" s="11">
        <f t="shared" si="50"/>
        <v>0</v>
      </c>
      <c r="X245" s="11">
        <f t="shared" si="51"/>
        <v>0</v>
      </c>
      <c r="Y245" s="71">
        <f t="shared" si="52"/>
        <v>0</v>
      </c>
      <c r="Z245" s="274"/>
      <c r="AA245" s="277"/>
      <c r="AB245" s="277"/>
      <c r="AC245" s="277"/>
      <c r="AD245" s="277"/>
      <c r="AE245" s="277"/>
      <c r="AF245" s="277"/>
      <c r="AG245" s="277"/>
      <c r="AH245" s="280"/>
      <c r="AI245" s="298"/>
      <c r="AJ245" s="280"/>
    </row>
    <row r="246" spans="1:36" s="50" customFormat="1" ht="18.75" x14ac:dyDescent="0.25">
      <c r="A246" s="287"/>
      <c r="B246" s="290"/>
      <c r="C246" s="295"/>
      <c r="D246" s="194"/>
      <c r="E246" s="417"/>
      <c r="F246" s="417"/>
      <c r="G246" s="417"/>
      <c r="H246" s="417"/>
      <c r="I246" s="417"/>
      <c r="J246" s="417"/>
      <c r="K246" s="417"/>
      <c r="L246" s="417"/>
      <c r="M246" s="417"/>
      <c r="N246" s="417"/>
      <c r="O246" s="417"/>
      <c r="P246" s="417"/>
      <c r="Q246" s="417"/>
      <c r="R246" s="418"/>
      <c r="S246" s="418"/>
      <c r="T246" s="418"/>
      <c r="U246" s="419"/>
      <c r="V246" s="46">
        <f t="shared" si="49"/>
        <v>0</v>
      </c>
      <c r="W246" s="11">
        <f t="shared" si="50"/>
        <v>0</v>
      </c>
      <c r="X246" s="11">
        <f t="shared" si="51"/>
        <v>0</v>
      </c>
      <c r="Y246" s="71">
        <f t="shared" si="52"/>
        <v>0</v>
      </c>
      <c r="Z246" s="274"/>
      <c r="AA246" s="277"/>
      <c r="AB246" s="277"/>
      <c r="AC246" s="277"/>
      <c r="AD246" s="277"/>
      <c r="AE246" s="277"/>
      <c r="AF246" s="277"/>
      <c r="AG246" s="277"/>
      <c r="AH246" s="280"/>
      <c r="AI246" s="298"/>
      <c r="AJ246" s="280"/>
    </row>
    <row r="247" spans="1:36" s="50" customFormat="1" ht="18.75" x14ac:dyDescent="0.25">
      <c r="A247" s="287"/>
      <c r="B247" s="290"/>
      <c r="C247" s="295"/>
      <c r="D247" s="194"/>
      <c r="E247" s="420"/>
      <c r="F247" s="420"/>
      <c r="G247" s="420"/>
      <c r="H247" s="420"/>
      <c r="I247" s="420"/>
      <c r="J247" s="420"/>
      <c r="K247" s="420"/>
      <c r="L247" s="420"/>
      <c r="M247" s="420"/>
      <c r="N247" s="420"/>
      <c r="O247" s="420"/>
      <c r="P247" s="420"/>
      <c r="Q247" s="420"/>
      <c r="R247" s="414"/>
      <c r="S247" s="414"/>
      <c r="T247" s="414"/>
      <c r="U247" s="415"/>
      <c r="V247" s="46">
        <f t="shared" si="49"/>
        <v>0</v>
      </c>
      <c r="W247" s="11">
        <f t="shared" si="50"/>
        <v>0</v>
      </c>
      <c r="X247" s="11">
        <f t="shared" si="51"/>
        <v>0</v>
      </c>
      <c r="Y247" s="71">
        <f t="shared" si="52"/>
        <v>0</v>
      </c>
      <c r="Z247" s="274"/>
      <c r="AA247" s="277"/>
      <c r="AB247" s="277"/>
      <c r="AC247" s="277"/>
      <c r="AD247" s="277"/>
      <c r="AE247" s="277"/>
      <c r="AF247" s="277"/>
      <c r="AG247" s="277"/>
      <c r="AH247" s="280"/>
      <c r="AI247" s="298"/>
      <c r="AJ247" s="280"/>
    </row>
    <row r="248" spans="1:36" s="50" customFormat="1" ht="18.75" x14ac:dyDescent="0.25">
      <c r="A248" s="287"/>
      <c r="B248" s="290"/>
      <c r="C248" s="295"/>
      <c r="D248" s="194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8"/>
      <c r="S248" s="418"/>
      <c r="T248" s="418"/>
      <c r="U248" s="419"/>
      <c r="V248" s="46">
        <f t="shared" si="49"/>
        <v>0</v>
      </c>
      <c r="W248" s="11">
        <f t="shared" si="50"/>
        <v>0</v>
      </c>
      <c r="X248" s="11">
        <f t="shared" si="51"/>
        <v>0</v>
      </c>
      <c r="Y248" s="71">
        <f t="shared" si="52"/>
        <v>0</v>
      </c>
      <c r="Z248" s="274"/>
      <c r="AA248" s="277"/>
      <c r="AB248" s="277"/>
      <c r="AC248" s="277"/>
      <c r="AD248" s="277"/>
      <c r="AE248" s="277"/>
      <c r="AF248" s="277"/>
      <c r="AG248" s="277"/>
      <c r="AH248" s="280"/>
      <c r="AI248" s="298"/>
      <c r="AJ248" s="280"/>
    </row>
    <row r="249" spans="1:36" s="50" customFormat="1" ht="18.75" x14ac:dyDescent="0.25">
      <c r="A249" s="287"/>
      <c r="B249" s="290"/>
      <c r="C249" s="295"/>
      <c r="D249" s="194"/>
      <c r="E249" s="420"/>
      <c r="F249" s="420"/>
      <c r="G249" s="420"/>
      <c r="H249" s="420"/>
      <c r="I249" s="420"/>
      <c r="J249" s="420"/>
      <c r="K249" s="420"/>
      <c r="L249" s="420"/>
      <c r="M249" s="420"/>
      <c r="N249" s="420"/>
      <c r="O249" s="420"/>
      <c r="P249" s="420"/>
      <c r="Q249" s="420"/>
      <c r="R249" s="414"/>
      <c r="S249" s="414"/>
      <c r="T249" s="414"/>
      <c r="U249" s="415"/>
      <c r="V249" s="46">
        <f t="shared" si="49"/>
        <v>0</v>
      </c>
      <c r="W249" s="11">
        <f t="shared" si="50"/>
        <v>0</v>
      </c>
      <c r="X249" s="11">
        <f t="shared" si="51"/>
        <v>0</v>
      </c>
      <c r="Y249" s="71">
        <f t="shared" si="52"/>
        <v>0</v>
      </c>
      <c r="Z249" s="274"/>
      <c r="AA249" s="277"/>
      <c r="AB249" s="277"/>
      <c r="AC249" s="277"/>
      <c r="AD249" s="277"/>
      <c r="AE249" s="277"/>
      <c r="AF249" s="277"/>
      <c r="AG249" s="277"/>
      <c r="AH249" s="280"/>
      <c r="AI249" s="298"/>
      <c r="AJ249" s="280"/>
    </row>
    <row r="250" spans="1:36" s="50" customFormat="1" ht="18.75" x14ac:dyDescent="0.25">
      <c r="A250" s="287"/>
      <c r="B250" s="290"/>
      <c r="C250" s="295"/>
      <c r="D250" s="194"/>
      <c r="E250" s="417"/>
      <c r="F250" s="417"/>
      <c r="G250" s="417"/>
      <c r="H250" s="417"/>
      <c r="I250" s="417"/>
      <c r="J250" s="417"/>
      <c r="K250" s="417"/>
      <c r="L250" s="417"/>
      <c r="M250" s="417"/>
      <c r="N250" s="417"/>
      <c r="O250" s="417"/>
      <c r="P250" s="417"/>
      <c r="Q250" s="417"/>
      <c r="R250" s="418"/>
      <c r="S250" s="418"/>
      <c r="T250" s="418"/>
      <c r="U250" s="419"/>
      <c r="V250" s="46">
        <f t="shared" si="49"/>
        <v>0</v>
      </c>
      <c r="W250" s="11">
        <f t="shared" si="50"/>
        <v>0</v>
      </c>
      <c r="X250" s="11">
        <f t="shared" si="51"/>
        <v>0</v>
      </c>
      <c r="Y250" s="71">
        <f t="shared" si="52"/>
        <v>0</v>
      </c>
      <c r="Z250" s="274"/>
      <c r="AA250" s="277"/>
      <c r="AB250" s="277"/>
      <c r="AC250" s="277"/>
      <c r="AD250" s="277"/>
      <c r="AE250" s="277"/>
      <c r="AF250" s="277"/>
      <c r="AG250" s="277"/>
      <c r="AH250" s="280"/>
      <c r="AI250" s="298"/>
      <c r="AJ250" s="280"/>
    </row>
    <row r="251" spans="1:36" s="50" customFormat="1" ht="19.5" thickBot="1" x14ac:dyDescent="0.3">
      <c r="A251" s="288"/>
      <c r="B251" s="291"/>
      <c r="C251" s="296"/>
      <c r="D251" s="195"/>
      <c r="E251" s="423"/>
      <c r="F251" s="423"/>
      <c r="G251" s="423"/>
      <c r="H251" s="423"/>
      <c r="I251" s="423"/>
      <c r="J251" s="423"/>
      <c r="K251" s="423"/>
      <c r="L251" s="423"/>
      <c r="M251" s="423"/>
      <c r="N251" s="423"/>
      <c r="O251" s="423"/>
      <c r="P251" s="423"/>
      <c r="Q251" s="423"/>
      <c r="R251" s="424"/>
      <c r="S251" s="424"/>
      <c r="T251" s="424"/>
      <c r="U251" s="425"/>
      <c r="V251" s="47">
        <f t="shared" si="49"/>
        <v>0</v>
      </c>
      <c r="W251" s="12">
        <f t="shared" si="50"/>
        <v>0</v>
      </c>
      <c r="X251" s="12">
        <f t="shared" si="51"/>
        <v>0</v>
      </c>
      <c r="Y251" s="72">
        <f t="shared" si="52"/>
        <v>0</v>
      </c>
      <c r="Z251" s="275"/>
      <c r="AA251" s="278"/>
      <c r="AB251" s="278"/>
      <c r="AC251" s="278"/>
      <c r="AD251" s="278"/>
      <c r="AE251" s="278"/>
      <c r="AF251" s="278"/>
      <c r="AG251" s="278"/>
      <c r="AH251" s="281"/>
      <c r="AI251" s="299"/>
      <c r="AJ251" s="281"/>
    </row>
    <row r="252" spans="1:36" s="50" customFormat="1" ht="18.75" x14ac:dyDescent="0.25">
      <c r="A252" s="286">
        <v>13</v>
      </c>
      <c r="B252" s="289" t="s">
        <v>259</v>
      </c>
      <c r="C252" s="292" t="s">
        <v>14</v>
      </c>
      <c r="D252" s="193">
        <f>630*0.9</f>
        <v>567</v>
      </c>
      <c r="E252" s="426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411"/>
      <c r="S252" s="411"/>
      <c r="T252" s="411"/>
      <c r="U252" s="412"/>
      <c r="V252" s="43">
        <f t="shared" si="49"/>
        <v>0</v>
      </c>
      <c r="W252" s="13">
        <f t="shared" si="50"/>
        <v>0</v>
      </c>
      <c r="X252" s="13">
        <f t="shared" si="51"/>
        <v>0</v>
      </c>
      <c r="Y252" s="70">
        <f t="shared" si="52"/>
        <v>0</v>
      </c>
      <c r="Z252" s="273">
        <f t="shared" ref="Z252:AC252" si="61">SUM(V252:V271)</f>
        <v>80.300000000000011</v>
      </c>
      <c r="AA252" s="276">
        <f t="shared" si="61"/>
        <v>31.9</v>
      </c>
      <c r="AB252" s="276">
        <f t="shared" si="61"/>
        <v>94.2</v>
      </c>
      <c r="AC252" s="276">
        <f t="shared" si="61"/>
        <v>43.733333333333334</v>
      </c>
      <c r="AD252" s="276">
        <f t="shared" ref="AD252" si="62">Z252*0.38*0.9*SQRT(3)</f>
        <v>47.566618507941058</v>
      </c>
      <c r="AE252" s="276">
        <f t="shared" si="46"/>
        <v>18.896327900414938</v>
      </c>
      <c r="AF252" s="276">
        <f t="shared" si="46"/>
        <v>55.800441636961978</v>
      </c>
      <c r="AG252" s="276">
        <f t="shared" si="46"/>
        <v>25.90593751864618</v>
      </c>
      <c r="AH252" s="279">
        <f>MAX(Z252:AC271)</f>
        <v>94.2</v>
      </c>
      <c r="AI252" s="297">
        <f t="shared" ref="AI252" si="63">AH252*0.38*0.9*SQRT(3)</f>
        <v>55.800441636961978</v>
      </c>
      <c r="AJ252" s="279">
        <f t="shared" ref="AJ252" si="64">D252-AI252</f>
        <v>511.19955836303802</v>
      </c>
    </row>
    <row r="253" spans="1:36" s="50" customFormat="1" ht="18.75" x14ac:dyDescent="0.25">
      <c r="A253" s="287"/>
      <c r="B253" s="290"/>
      <c r="C253" s="295"/>
      <c r="D253" s="194"/>
      <c r="E253" s="383" t="s">
        <v>617</v>
      </c>
      <c r="F253" s="383">
        <v>1.2</v>
      </c>
      <c r="G253" s="383">
        <v>2.1</v>
      </c>
      <c r="H253" s="383">
        <v>1.2</v>
      </c>
      <c r="I253" s="383">
        <v>1.3</v>
      </c>
      <c r="J253" s="383">
        <v>2.2000000000000002</v>
      </c>
      <c r="K253" s="383">
        <v>1.2</v>
      </c>
      <c r="L253" s="383">
        <v>1.3</v>
      </c>
      <c r="M253" s="383">
        <v>2.2999999999999998</v>
      </c>
      <c r="N253" s="383">
        <v>1.3</v>
      </c>
      <c r="O253" s="383">
        <v>1.7</v>
      </c>
      <c r="P253" s="383">
        <v>2.8</v>
      </c>
      <c r="Q253" s="383">
        <v>1.8</v>
      </c>
      <c r="R253" s="414">
        <v>242</v>
      </c>
      <c r="S253" s="414">
        <v>245</v>
      </c>
      <c r="T253" s="414">
        <v>242</v>
      </c>
      <c r="U253" s="415">
        <v>242</v>
      </c>
      <c r="V253" s="46">
        <f t="shared" si="49"/>
        <v>1.5</v>
      </c>
      <c r="W253" s="11">
        <f t="shared" si="50"/>
        <v>1.5666666666666667</v>
      </c>
      <c r="X253" s="11">
        <f t="shared" si="51"/>
        <v>1.6333333333333331</v>
      </c>
      <c r="Y253" s="71">
        <f t="shared" si="52"/>
        <v>2.1</v>
      </c>
      <c r="Z253" s="274"/>
      <c r="AA253" s="277"/>
      <c r="AB253" s="277"/>
      <c r="AC253" s="277"/>
      <c r="AD253" s="277"/>
      <c r="AE253" s="277"/>
      <c r="AF253" s="277"/>
      <c r="AG253" s="277"/>
      <c r="AH253" s="280"/>
      <c r="AI253" s="298"/>
      <c r="AJ253" s="280"/>
    </row>
    <row r="254" spans="1:36" s="50" customFormat="1" ht="18.75" x14ac:dyDescent="0.25">
      <c r="A254" s="287"/>
      <c r="B254" s="290"/>
      <c r="C254" s="295"/>
      <c r="D254" s="194"/>
      <c r="E254" s="417"/>
      <c r="F254" s="417"/>
      <c r="G254" s="417"/>
      <c r="H254" s="417"/>
      <c r="I254" s="417"/>
      <c r="J254" s="417"/>
      <c r="K254" s="417"/>
      <c r="L254" s="417"/>
      <c r="M254" s="417"/>
      <c r="N254" s="417"/>
      <c r="O254" s="417"/>
      <c r="P254" s="417"/>
      <c r="Q254" s="417"/>
      <c r="R254" s="418"/>
      <c r="S254" s="418"/>
      <c r="T254" s="418"/>
      <c r="U254" s="419"/>
      <c r="V254" s="46">
        <f t="shared" si="49"/>
        <v>0</v>
      </c>
      <c r="W254" s="11">
        <f t="shared" si="50"/>
        <v>0</v>
      </c>
      <c r="X254" s="11">
        <f t="shared" si="51"/>
        <v>0</v>
      </c>
      <c r="Y254" s="71">
        <f t="shared" si="52"/>
        <v>0</v>
      </c>
      <c r="Z254" s="274"/>
      <c r="AA254" s="277"/>
      <c r="AB254" s="277"/>
      <c r="AC254" s="277"/>
      <c r="AD254" s="277"/>
      <c r="AE254" s="277"/>
      <c r="AF254" s="277"/>
      <c r="AG254" s="277"/>
      <c r="AH254" s="280"/>
      <c r="AI254" s="298"/>
      <c r="AJ254" s="280"/>
    </row>
    <row r="255" spans="1:36" s="50" customFormat="1" ht="18.75" x14ac:dyDescent="0.25">
      <c r="A255" s="287"/>
      <c r="B255" s="290"/>
      <c r="C255" s="295"/>
      <c r="D255" s="194"/>
      <c r="E255" s="383" t="s">
        <v>897</v>
      </c>
      <c r="F255" s="383">
        <v>51.2</v>
      </c>
      <c r="G255" s="383">
        <v>95.5</v>
      </c>
      <c r="H255" s="383">
        <v>66.8</v>
      </c>
      <c r="I255" s="420">
        <v>15.1</v>
      </c>
      <c r="J255" s="420">
        <v>24</v>
      </c>
      <c r="K255" s="420">
        <v>18</v>
      </c>
      <c r="L255" s="420">
        <v>66.3</v>
      </c>
      <c r="M255" s="420">
        <v>98.9</v>
      </c>
      <c r="N255" s="420">
        <v>80.099999999999994</v>
      </c>
      <c r="O255" s="420">
        <v>15.2</v>
      </c>
      <c r="P255" s="420">
        <v>45.4</v>
      </c>
      <c r="Q255" s="420">
        <v>25.8</v>
      </c>
      <c r="R255" s="414">
        <v>242</v>
      </c>
      <c r="S255" s="414">
        <v>245</v>
      </c>
      <c r="T255" s="414">
        <v>242</v>
      </c>
      <c r="U255" s="415">
        <v>242</v>
      </c>
      <c r="V255" s="46">
        <f t="shared" si="49"/>
        <v>71.166666666666671</v>
      </c>
      <c r="W255" s="11">
        <f t="shared" si="50"/>
        <v>19.033333333333335</v>
      </c>
      <c r="X255" s="11">
        <f t="shared" si="51"/>
        <v>81.766666666666666</v>
      </c>
      <c r="Y255" s="71">
        <f t="shared" si="52"/>
        <v>28.799999999999997</v>
      </c>
      <c r="Z255" s="274"/>
      <c r="AA255" s="277"/>
      <c r="AB255" s="277"/>
      <c r="AC255" s="277"/>
      <c r="AD255" s="277"/>
      <c r="AE255" s="277"/>
      <c r="AF255" s="277"/>
      <c r="AG255" s="277"/>
      <c r="AH255" s="280"/>
      <c r="AI255" s="298"/>
      <c r="AJ255" s="280"/>
    </row>
    <row r="256" spans="1:36" s="50" customFormat="1" ht="18.75" x14ac:dyDescent="0.25">
      <c r="A256" s="287"/>
      <c r="B256" s="290"/>
      <c r="C256" s="295"/>
      <c r="D256" s="194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8"/>
      <c r="S256" s="418"/>
      <c r="T256" s="418"/>
      <c r="U256" s="419"/>
      <c r="V256" s="46">
        <f t="shared" si="49"/>
        <v>0</v>
      </c>
      <c r="W256" s="11">
        <f t="shared" si="50"/>
        <v>0</v>
      </c>
      <c r="X256" s="11">
        <f t="shared" si="51"/>
        <v>0</v>
      </c>
      <c r="Y256" s="71">
        <f t="shared" si="52"/>
        <v>0</v>
      </c>
      <c r="Z256" s="274"/>
      <c r="AA256" s="277"/>
      <c r="AB256" s="277"/>
      <c r="AC256" s="277"/>
      <c r="AD256" s="277"/>
      <c r="AE256" s="277"/>
      <c r="AF256" s="277"/>
      <c r="AG256" s="277"/>
      <c r="AH256" s="280"/>
      <c r="AI256" s="298"/>
      <c r="AJ256" s="280"/>
    </row>
    <row r="257" spans="1:36" s="50" customFormat="1" ht="18.75" x14ac:dyDescent="0.25">
      <c r="A257" s="287"/>
      <c r="B257" s="290"/>
      <c r="C257" s="295"/>
      <c r="D257" s="194"/>
      <c r="E257" s="383" t="s">
        <v>886</v>
      </c>
      <c r="F257" s="383">
        <v>2.8</v>
      </c>
      <c r="G257" s="383">
        <v>19.600000000000001</v>
      </c>
      <c r="H257" s="383">
        <v>0.5</v>
      </c>
      <c r="I257" s="420">
        <v>5.8</v>
      </c>
      <c r="J257" s="420">
        <v>21</v>
      </c>
      <c r="K257" s="420">
        <v>2.9</v>
      </c>
      <c r="L257" s="420">
        <v>3.8</v>
      </c>
      <c r="M257" s="420">
        <v>25.5</v>
      </c>
      <c r="N257" s="420">
        <v>1.7</v>
      </c>
      <c r="O257" s="420">
        <v>4.0999999999999996</v>
      </c>
      <c r="P257" s="420">
        <v>24.8</v>
      </c>
      <c r="Q257" s="420">
        <v>1.9</v>
      </c>
      <c r="R257" s="414">
        <v>242</v>
      </c>
      <c r="S257" s="414">
        <v>245</v>
      </c>
      <c r="T257" s="414">
        <v>242</v>
      </c>
      <c r="U257" s="415">
        <v>242</v>
      </c>
      <c r="V257" s="46">
        <f t="shared" si="49"/>
        <v>7.6333333333333337</v>
      </c>
      <c r="W257" s="11">
        <f t="shared" si="50"/>
        <v>9.9</v>
      </c>
      <c r="X257" s="11">
        <f t="shared" si="51"/>
        <v>10.333333333333334</v>
      </c>
      <c r="Y257" s="71">
        <f t="shared" si="52"/>
        <v>10.266666666666666</v>
      </c>
      <c r="Z257" s="274"/>
      <c r="AA257" s="277"/>
      <c r="AB257" s="277"/>
      <c r="AC257" s="277"/>
      <c r="AD257" s="277"/>
      <c r="AE257" s="277"/>
      <c r="AF257" s="277"/>
      <c r="AG257" s="277"/>
      <c r="AH257" s="280"/>
      <c r="AI257" s="298"/>
      <c r="AJ257" s="280"/>
    </row>
    <row r="258" spans="1:36" s="50" customFormat="1" ht="18.75" x14ac:dyDescent="0.25">
      <c r="A258" s="287"/>
      <c r="B258" s="290"/>
      <c r="C258" s="295"/>
      <c r="D258" s="194"/>
      <c r="E258" s="417"/>
      <c r="F258" s="417"/>
      <c r="G258" s="417"/>
      <c r="H258" s="417"/>
      <c r="I258" s="417"/>
      <c r="J258" s="417"/>
      <c r="K258" s="417"/>
      <c r="L258" s="417"/>
      <c r="M258" s="417"/>
      <c r="N258" s="417"/>
      <c r="O258" s="417"/>
      <c r="P258" s="417"/>
      <c r="Q258" s="417"/>
      <c r="R258" s="418"/>
      <c r="S258" s="418"/>
      <c r="T258" s="418"/>
      <c r="U258" s="419"/>
      <c r="V258" s="46">
        <f t="shared" si="49"/>
        <v>0</v>
      </c>
      <c r="W258" s="11">
        <f t="shared" si="50"/>
        <v>0</v>
      </c>
      <c r="X258" s="11">
        <f t="shared" si="51"/>
        <v>0</v>
      </c>
      <c r="Y258" s="71">
        <f t="shared" si="52"/>
        <v>0</v>
      </c>
      <c r="Z258" s="274"/>
      <c r="AA258" s="277"/>
      <c r="AB258" s="277"/>
      <c r="AC258" s="277"/>
      <c r="AD258" s="277"/>
      <c r="AE258" s="277"/>
      <c r="AF258" s="277"/>
      <c r="AG258" s="277"/>
      <c r="AH258" s="280"/>
      <c r="AI258" s="298"/>
      <c r="AJ258" s="280"/>
    </row>
    <row r="259" spans="1:36" s="50" customFormat="1" ht="18.75" x14ac:dyDescent="0.25">
      <c r="A259" s="287"/>
      <c r="B259" s="290"/>
      <c r="C259" s="295"/>
      <c r="D259" s="194"/>
      <c r="E259" s="383" t="s">
        <v>898</v>
      </c>
      <c r="F259" s="383">
        <v>0</v>
      </c>
      <c r="G259" s="383">
        <v>0</v>
      </c>
      <c r="H259" s="383">
        <v>0</v>
      </c>
      <c r="I259" s="420">
        <v>0.7</v>
      </c>
      <c r="J259" s="420">
        <v>1.7</v>
      </c>
      <c r="K259" s="420">
        <v>1.8</v>
      </c>
      <c r="L259" s="420">
        <v>0.5</v>
      </c>
      <c r="M259" s="420">
        <v>0.7</v>
      </c>
      <c r="N259" s="420">
        <v>0.2</v>
      </c>
      <c r="O259" s="420">
        <v>2.2999999999999998</v>
      </c>
      <c r="P259" s="420">
        <v>2.2999999999999998</v>
      </c>
      <c r="Q259" s="420">
        <v>3.1</v>
      </c>
      <c r="R259" s="414">
        <v>244</v>
      </c>
      <c r="S259" s="414">
        <v>244</v>
      </c>
      <c r="T259" s="414">
        <v>244</v>
      </c>
      <c r="U259" s="415">
        <v>244</v>
      </c>
      <c r="V259" s="46">
        <f t="shared" si="49"/>
        <v>0</v>
      </c>
      <c r="W259" s="11">
        <f t="shared" si="50"/>
        <v>1.4000000000000001</v>
      </c>
      <c r="X259" s="11">
        <f t="shared" si="51"/>
        <v>0.46666666666666662</v>
      </c>
      <c r="Y259" s="71">
        <f t="shared" si="52"/>
        <v>2.5666666666666664</v>
      </c>
      <c r="Z259" s="274"/>
      <c r="AA259" s="277"/>
      <c r="AB259" s="277"/>
      <c r="AC259" s="277"/>
      <c r="AD259" s="277"/>
      <c r="AE259" s="277"/>
      <c r="AF259" s="277"/>
      <c r="AG259" s="277"/>
      <c r="AH259" s="280"/>
      <c r="AI259" s="298"/>
      <c r="AJ259" s="280"/>
    </row>
    <row r="260" spans="1:36" s="50" customFormat="1" ht="18.75" x14ac:dyDescent="0.25">
      <c r="A260" s="287"/>
      <c r="B260" s="290"/>
      <c r="C260" s="295"/>
      <c r="D260" s="194"/>
      <c r="E260" s="417"/>
      <c r="F260" s="417"/>
      <c r="G260" s="417"/>
      <c r="H260" s="417"/>
      <c r="I260" s="417"/>
      <c r="J260" s="417"/>
      <c r="K260" s="417"/>
      <c r="L260" s="417"/>
      <c r="M260" s="417"/>
      <c r="N260" s="417"/>
      <c r="O260" s="417"/>
      <c r="P260" s="417"/>
      <c r="Q260" s="417"/>
      <c r="R260" s="418"/>
      <c r="S260" s="418"/>
      <c r="T260" s="418"/>
      <c r="U260" s="419"/>
      <c r="V260" s="46">
        <f t="shared" si="49"/>
        <v>0</v>
      </c>
      <c r="W260" s="11">
        <f t="shared" si="50"/>
        <v>0</v>
      </c>
      <c r="X260" s="11">
        <f t="shared" si="51"/>
        <v>0</v>
      </c>
      <c r="Y260" s="71">
        <f t="shared" si="52"/>
        <v>0</v>
      </c>
      <c r="Z260" s="274"/>
      <c r="AA260" s="277"/>
      <c r="AB260" s="277"/>
      <c r="AC260" s="277"/>
      <c r="AD260" s="277"/>
      <c r="AE260" s="277"/>
      <c r="AF260" s="277"/>
      <c r="AG260" s="277"/>
      <c r="AH260" s="280"/>
      <c r="AI260" s="298"/>
      <c r="AJ260" s="280"/>
    </row>
    <row r="261" spans="1:36" s="50" customFormat="1" ht="18.75" x14ac:dyDescent="0.25">
      <c r="A261" s="287"/>
      <c r="B261" s="290"/>
      <c r="C261" s="295"/>
      <c r="D261" s="194"/>
      <c r="E261" s="420"/>
      <c r="F261" s="420"/>
      <c r="G261" s="420"/>
      <c r="H261" s="420"/>
      <c r="I261" s="420"/>
      <c r="J261" s="420"/>
      <c r="K261" s="420"/>
      <c r="L261" s="420"/>
      <c r="M261" s="420"/>
      <c r="N261" s="420"/>
      <c r="O261" s="420"/>
      <c r="P261" s="420"/>
      <c r="Q261" s="420"/>
      <c r="R261" s="414"/>
      <c r="S261" s="414"/>
      <c r="T261" s="414"/>
      <c r="U261" s="415"/>
      <c r="V261" s="46">
        <f t="shared" si="49"/>
        <v>0</v>
      </c>
      <c r="W261" s="11">
        <f t="shared" si="50"/>
        <v>0</v>
      </c>
      <c r="X261" s="11">
        <f t="shared" si="51"/>
        <v>0</v>
      </c>
      <c r="Y261" s="71">
        <f t="shared" si="52"/>
        <v>0</v>
      </c>
      <c r="Z261" s="274"/>
      <c r="AA261" s="277"/>
      <c r="AB261" s="277"/>
      <c r="AC261" s="277"/>
      <c r="AD261" s="277"/>
      <c r="AE261" s="277"/>
      <c r="AF261" s="277"/>
      <c r="AG261" s="277"/>
      <c r="AH261" s="280"/>
      <c r="AI261" s="298"/>
      <c r="AJ261" s="280"/>
    </row>
    <row r="262" spans="1:36" s="50" customFormat="1" ht="18.75" x14ac:dyDescent="0.25">
      <c r="A262" s="287"/>
      <c r="B262" s="290"/>
      <c r="C262" s="295"/>
      <c r="D262" s="194"/>
      <c r="E262" s="417"/>
      <c r="F262" s="417"/>
      <c r="G262" s="417"/>
      <c r="H262" s="417"/>
      <c r="I262" s="417"/>
      <c r="J262" s="417"/>
      <c r="K262" s="417"/>
      <c r="L262" s="417"/>
      <c r="M262" s="417"/>
      <c r="N262" s="417"/>
      <c r="O262" s="417"/>
      <c r="P262" s="417"/>
      <c r="Q262" s="417"/>
      <c r="R262" s="418"/>
      <c r="S262" s="418"/>
      <c r="T262" s="418"/>
      <c r="U262" s="419"/>
      <c r="V262" s="46">
        <f t="shared" si="49"/>
        <v>0</v>
      </c>
      <c r="W262" s="11">
        <f t="shared" si="50"/>
        <v>0</v>
      </c>
      <c r="X262" s="11">
        <f t="shared" si="51"/>
        <v>0</v>
      </c>
      <c r="Y262" s="71">
        <f t="shared" si="52"/>
        <v>0</v>
      </c>
      <c r="Z262" s="274"/>
      <c r="AA262" s="277"/>
      <c r="AB262" s="277"/>
      <c r="AC262" s="277"/>
      <c r="AD262" s="277"/>
      <c r="AE262" s="277"/>
      <c r="AF262" s="277"/>
      <c r="AG262" s="277"/>
      <c r="AH262" s="280"/>
      <c r="AI262" s="298"/>
      <c r="AJ262" s="280"/>
    </row>
    <row r="263" spans="1:36" s="50" customFormat="1" ht="18.75" x14ac:dyDescent="0.25">
      <c r="A263" s="287"/>
      <c r="B263" s="290"/>
      <c r="C263" s="295"/>
      <c r="D263" s="194"/>
      <c r="E263" s="420"/>
      <c r="F263" s="420"/>
      <c r="G263" s="420"/>
      <c r="H263" s="420"/>
      <c r="I263" s="420"/>
      <c r="J263" s="420"/>
      <c r="K263" s="420"/>
      <c r="L263" s="420"/>
      <c r="M263" s="420"/>
      <c r="N263" s="420"/>
      <c r="O263" s="420"/>
      <c r="P263" s="420"/>
      <c r="Q263" s="420"/>
      <c r="R263" s="414"/>
      <c r="S263" s="414"/>
      <c r="T263" s="414"/>
      <c r="U263" s="415"/>
      <c r="V263" s="46">
        <f t="shared" si="49"/>
        <v>0</v>
      </c>
      <c r="W263" s="11">
        <f t="shared" si="50"/>
        <v>0</v>
      </c>
      <c r="X263" s="11">
        <f t="shared" si="51"/>
        <v>0</v>
      </c>
      <c r="Y263" s="71">
        <f t="shared" si="52"/>
        <v>0</v>
      </c>
      <c r="Z263" s="274"/>
      <c r="AA263" s="277"/>
      <c r="AB263" s="277"/>
      <c r="AC263" s="277"/>
      <c r="AD263" s="277"/>
      <c r="AE263" s="277"/>
      <c r="AF263" s="277"/>
      <c r="AG263" s="277"/>
      <c r="AH263" s="280"/>
      <c r="AI263" s="298"/>
      <c r="AJ263" s="280"/>
    </row>
    <row r="264" spans="1:36" s="50" customFormat="1" ht="18.75" x14ac:dyDescent="0.25">
      <c r="A264" s="287"/>
      <c r="B264" s="290"/>
      <c r="C264" s="295"/>
      <c r="D264" s="194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  <c r="P264" s="417"/>
      <c r="Q264" s="417"/>
      <c r="R264" s="418"/>
      <c r="S264" s="418"/>
      <c r="T264" s="418"/>
      <c r="U264" s="419"/>
      <c r="V264" s="46">
        <f t="shared" si="49"/>
        <v>0</v>
      </c>
      <c r="W264" s="11">
        <f t="shared" si="50"/>
        <v>0</v>
      </c>
      <c r="X264" s="11">
        <f t="shared" si="51"/>
        <v>0</v>
      </c>
      <c r="Y264" s="71">
        <f t="shared" si="52"/>
        <v>0</v>
      </c>
      <c r="Z264" s="274"/>
      <c r="AA264" s="277"/>
      <c r="AB264" s="277"/>
      <c r="AC264" s="277"/>
      <c r="AD264" s="277"/>
      <c r="AE264" s="277"/>
      <c r="AF264" s="277"/>
      <c r="AG264" s="277"/>
      <c r="AH264" s="280"/>
      <c r="AI264" s="298"/>
      <c r="AJ264" s="280"/>
    </row>
    <row r="265" spans="1:36" s="50" customFormat="1" ht="18.75" x14ac:dyDescent="0.25">
      <c r="A265" s="287"/>
      <c r="B265" s="290"/>
      <c r="C265" s="295"/>
      <c r="D265" s="194"/>
      <c r="E265" s="420"/>
      <c r="F265" s="420"/>
      <c r="G265" s="420"/>
      <c r="H265" s="420"/>
      <c r="I265" s="420"/>
      <c r="J265" s="420"/>
      <c r="K265" s="420"/>
      <c r="L265" s="420"/>
      <c r="M265" s="420"/>
      <c r="N265" s="420"/>
      <c r="O265" s="420"/>
      <c r="P265" s="420"/>
      <c r="Q265" s="420"/>
      <c r="R265" s="414"/>
      <c r="S265" s="414"/>
      <c r="T265" s="414"/>
      <c r="U265" s="415"/>
      <c r="V265" s="46">
        <f t="shared" si="49"/>
        <v>0</v>
      </c>
      <c r="W265" s="11">
        <f t="shared" si="50"/>
        <v>0</v>
      </c>
      <c r="X265" s="11">
        <f t="shared" si="51"/>
        <v>0</v>
      </c>
      <c r="Y265" s="71">
        <f t="shared" si="52"/>
        <v>0</v>
      </c>
      <c r="Z265" s="274"/>
      <c r="AA265" s="277"/>
      <c r="AB265" s="277"/>
      <c r="AC265" s="277"/>
      <c r="AD265" s="277"/>
      <c r="AE265" s="277"/>
      <c r="AF265" s="277"/>
      <c r="AG265" s="277"/>
      <c r="AH265" s="280"/>
      <c r="AI265" s="298"/>
      <c r="AJ265" s="280"/>
    </row>
    <row r="266" spans="1:36" s="50" customFormat="1" ht="18.75" x14ac:dyDescent="0.25">
      <c r="A266" s="287"/>
      <c r="B266" s="290"/>
      <c r="C266" s="295"/>
      <c r="D266" s="194"/>
      <c r="E266" s="417"/>
      <c r="F266" s="417"/>
      <c r="G266" s="417"/>
      <c r="H266" s="417"/>
      <c r="I266" s="417"/>
      <c r="J266" s="417"/>
      <c r="K266" s="417"/>
      <c r="L266" s="417"/>
      <c r="M266" s="417"/>
      <c r="N266" s="417"/>
      <c r="O266" s="417"/>
      <c r="P266" s="417"/>
      <c r="Q266" s="417"/>
      <c r="R266" s="418"/>
      <c r="S266" s="418"/>
      <c r="T266" s="418"/>
      <c r="U266" s="419"/>
      <c r="V266" s="46">
        <f t="shared" si="49"/>
        <v>0</v>
      </c>
      <c r="W266" s="11">
        <f t="shared" si="50"/>
        <v>0</v>
      </c>
      <c r="X266" s="11">
        <f t="shared" si="51"/>
        <v>0</v>
      </c>
      <c r="Y266" s="71">
        <f t="shared" si="52"/>
        <v>0</v>
      </c>
      <c r="Z266" s="274"/>
      <c r="AA266" s="277"/>
      <c r="AB266" s="277"/>
      <c r="AC266" s="277"/>
      <c r="AD266" s="277"/>
      <c r="AE266" s="277"/>
      <c r="AF266" s="277"/>
      <c r="AG266" s="277"/>
      <c r="AH266" s="280"/>
      <c r="AI266" s="298"/>
      <c r="AJ266" s="280"/>
    </row>
    <row r="267" spans="1:36" s="50" customFormat="1" ht="18.75" x14ac:dyDescent="0.25">
      <c r="A267" s="287"/>
      <c r="B267" s="290"/>
      <c r="C267" s="295"/>
      <c r="D267" s="194"/>
      <c r="E267" s="420"/>
      <c r="F267" s="420"/>
      <c r="G267" s="420"/>
      <c r="H267" s="420"/>
      <c r="I267" s="420"/>
      <c r="J267" s="420"/>
      <c r="K267" s="420"/>
      <c r="L267" s="420"/>
      <c r="M267" s="420"/>
      <c r="N267" s="420"/>
      <c r="O267" s="420"/>
      <c r="P267" s="420"/>
      <c r="Q267" s="420"/>
      <c r="R267" s="414"/>
      <c r="S267" s="414"/>
      <c r="T267" s="414"/>
      <c r="U267" s="415"/>
      <c r="V267" s="46">
        <f t="shared" si="49"/>
        <v>0</v>
      </c>
      <c r="W267" s="11">
        <f t="shared" si="50"/>
        <v>0</v>
      </c>
      <c r="X267" s="11">
        <f t="shared" si="51"/>
        <v>0</v>
      </c>
      <c r="Y267" s="71">
        <f t="shared" si="52"/>
        <v>0</v>
      </c>
      <c r="Z267" s="274"/>
      <c r="AA267" s="277"/>
      <c r="AB267" s="277"/>
      <c r="AC267" s="277"/>
      <c r="AD267" s="277"/>
      <c r="AE267" s="277"/>
      <c r="AF267" s="277"/>
      <c r="AG267" s="277"/>
      <c r="AH267" s="280"/>
      <c r="AI267" s="298"/>
      <c r="AJ267" s="280"/>
    </row>
    <row r="268" spans="1:36" s="50" customFormat="1" ht="18.75" x14ac:dyDescent="0.25">
      <c r="A268" s="287"/>
      <c r="B268" s="290"/>
      <c r="C268" s="295"/>
      <c r="D268" s="194"/>
      <c r="E268" s="417"/>
      <c r="F268" s="417"/>
      <c r="G268" s="417"/>
      <c r="H268" s="417"/>
      <c r="I268" s="417"/>
      <c r="J268" s="417"/>
      <c r="K268" s="417"/>
      <c r="L268" s="417"/>
      <c r="M268" s="417"/>
      <c r="N268" s="417"/>
      <c r="O268" s="417"/>
      <c r="P268" s="417"/>
      <c r="Q268" s="417"/>
      <c r="R268" s="418"/>
      <c r="S268" s="418"/>
      <c r="T268" s="418"/>
      <c r="U268" s="419"/>
      <c r="V268" s="46">
        <f t="shared" ref="V268:V331" si="65">IF(AND(F268=0,G268=0,H268=0),0,IF(AND(F268=0,G268=0),H268,IF(AND(F268=0,H268=0),G268,IF(AND(G268=0,H268=0),F268,IF(F268=0,(G268+H268)/2,IF(G268=0,(F268+H268)/2,IF(H268=0,(F268+G268)/2,(F268+G268+H268)/3)))))))</f>
        <v>0</v>
      </c>
      <c r="W268" s="11">
        <f t="shared" ref="W268:W331" si="66">IF(AND(I268=0,J268=0,K268=0),0,IF(AND(I268=0,J268=0),K268,IF(AND(I268=0,K268=0),J268,IF(AND(J268=0,K268=0),I268,IF(I268=0,(J268+K268)/2,IF(J268=0,(I268+K268)/2,IF(K268=0,(I268+J268)/2,(I268+J268+K268)/3)))))))</f>
        <v>0</v>
      </c>
      <c r="X268" s="11">
        <f t="shared" ref="X268:X331" si="67">IF(AND(L268=0,M268=0,N268=0),0,IF(AND(L268=0,M268=0),N268,IF(AND(L268=0,N268=0),M268,IF(AND(M268=0,N268=0),L268,IF(L268=0,(M268+N268)/2,IF(M268=0,(L268+N268)/2,IF(N268=0,(L268+M268)/2,(L268+M268+N268)/3)))))))</f>
        <v>0</v>
      </c>
      <c r="Y268" s="71">
        <f t="shared" ref="Y268:Y331" si="68">IF(AND(O268=0,P268=0,Q268=0),0,IF(AND(O268=0,P268=0),Q268,IF(AND(O268=0,Q268=0),P268,IF(AND(P268=0,Q268=0),O268,IF(O268=0,(P268+Q268)/2,IF(P268=0,(O268+Q268)/2,IF(Q268=0,(O268+P268)/2,(O268+P268+Q268)/3)))))))</f>
        <v>0</v>
      </c>
      <c r="Z268" s="274"/>
      <c r="AA268" s="277"/>
      <c r="AB268" s="277"/>
      <c r="AC268" s="277"/>
      <c r="AD268" s="277"/>
      <c r="AE268" s="277"/>
      <c r="AF268" s="277"/>
      <c r="AG268" s="277"/>
      <c r="AH268" s="280"/>
      <c r="AI268" s="298"/>
      <c r="AJ268" s="280"/>
    </row>
    <row r="269" spans="1:36" s="50" customFormat="1" ht="18.75" x14ac:dyDescent="0.25">
      <c r="A269" s="287"/>
      <c r="B269" s="290"/>
      <c r="C269" s="295"/>
      <c r="D269" s="194"/>
      <c r="E269" s="420"/>
      <c r="F269" s="420"/>
      <c r="G269" s="420"/>
      <c r="H269" s="420"/>
      <c r="I269" s="420"/>
      <c r="J269" s="420"/>
      <c r="K269" s="420"/>
      <c r="L269" s="420"/>
      <c r="M269" s="420"/>
      <c r="N269" s="420"/>
      <c r="O269" s="420"/>
      <c r="P269" s="420"/>
      <c r="Q269" s="420"/>
      <c r="R269" s="414"/>
      <c r="S269" s="414"/>
      <c r="T269" s="414"/>
      <c r="U269" s="415"/>
      <c r="V269" s="46">
        <f t="shared" si="65"/>
        <v>0</v>
      </c>
      <c r="W269" s="11">
        <f t="shared" si="66"/>
        <v>0</v>
      </c>
      <c r="X269" s="11">
        <f t="shared" si="67"/>
        <v>0</v>
      </c>
      <c r="Y269" s="71">
        <f t="shared" si="68"/>
        <v>0</v>
      </c>
      <c r="Z269" s="274"/>
      <c r="AA269" s="277"/>
      <c r="AB269" s="277"/>
      <c r="AC269" s="277"/>
      <c r="AD269" s="277"/>
      <c r="AE269" s="277"/>
      <c r="AF269" s="277"/>
      <c r="AG269" s="277"/>
      <c r="AH269" s="280"/>
      <c r="AI269" s="298"/>
      <c r="AJ269" s="280"/>
    </row>
    <row r="270" spans="1:36" s="50" customFormat="1" ht="18.75" x14ac:dyDescent="0.25">
      <c r="A270" s="287"/>
      <c r="B270" s="290"/>
      <c r="C270" s="295"/>
      <c r="D270" s="194"/>
      <c r="E270" s="417"/>
      <c r="F270" s="417"/>
      <c r="G270" s="417"/>
      <c r="H270" s="417"/>
      <c r="I270" s="417"/>
      <c r="J270" s="417"/>
      <c r="K270" s="417"/>
      <c r="L270" s="417"/>
      <c r="M270" s="417"/>
      <c r="N270" s="417"/>
      <c r="O270" s="417"/>
      <c r="P270" s="417"/>
      <c r="Q270" s="417"/>
      <c r="R270" s="418"/>
      <c r="S270" s="418"/>
      <c r="T270" s="418"/>
      <c r="U270" s="419"/>
      <c r="V270" s="46">
        <f t="shared" si="65"/>
        <v>0</v>
      </c>
      <c r="W270" s="11">
        <f t="shared" si="66"/>
        <v>0</v>
      </c>
      <c r="X270" s="11">
        <f t="shared" si="67"/>
        <v>0</v>
      </c>
      <c r="Y270" s="71">
        <f t="shared" si="68"/>
        <v>0</v>
      </c>
      <c r="Z270" s="274"/>
      <c r="AA270" s="277"/>
      <c r="AB270" s="277"/>
      <c r="AC270" s="277"/>
      <c r="AD270" s="277"/>
      <c r="AE270" s="277"/>
      <c r="AF270" s="277"/>
      <c r="AG270" s="277"/>
      <c r="AH270" s="280"/>
      <c r="AI270" s="298"/>
      <c r="AJ270" s="280"/>
    </row>
    <row r="271" spans="1:36" s="50" customFormat="1" ht="19.5" thickBot="1" x14ac:dyDescent="0.3">
      <c r="A271" s="288"/>
      <c r="B271" s="291"/>
      <c r="C271" s="296"/>
      <c r="D271" s="195"/>
      <c r="E271" s="423"/>
      <c r="F271" s="423"/>
      <c r="G271" s="423"/>
      <c r="H271" s="423"/>
      <c r="I271" s="423"/>
      <c r="J271" s="423"/>
      <c r="K271" s="423"/>
      <c r="L271" s="423"/>
      <c r="M271" s="423"/>
      <c r="N271" s="423"/>
      <c r="O271" s="423"/>
      <c r="P271" s="423"/>
      <c r="Q271" s="423"/>
      <c r="R271" s="424"/>
      <c r="S271" s="424"/>
      <c r="T271" s="424"/>
      <c r="U271" s="425"/>
      <c r="V271" s="47">
        <f t="shared" si="65"/>
        <v>0</v>
      </c>
      <c r="W271" s="12">
        <f t="shared" si="66"/>
        <v>0</v>
      </c>
      <c r="X271" s="12">
        <f t="shared" si="67"/>
        <v>0</v>
      </c>
      <c r="Y271" s="72">
        <f t="shared" si="68"/>
        <v>0</v>
      </c>
      <c r="Z271" s="275"/>
      <c r="AA271" s="278"/>
      <c r="AB271" s="278"/>
      <c r="AC271" s="278"/>
      <c r="AD271" s="278"/>
      <c r="AE271" s="278"/>
      <c r="AF271" s="278"/>
      <c r="AG271" s="278"/>
      <c r="AH271" s="281"/>
      <c r="AI271" s="299"/>
      <c r="AJ271" s="281"/>
    </row>
    <row r="272" spans="1:36" s="50" customFormat="1" ht="18.75" x14ac:dyDescent="0.25">
      <c r="A272" s="286">
        <v>14</v>
      </c>
      <c r="B272" s="289" t="s">
        <v>66</v>
      </c>
      <c r="C272" s="292" t="s">
        <v>22</v>
      </c>
      <c r="D272" s="193">
        <f>250*0.9</f>
        <v>225</v>
      </c>
      <c r="E272" s="426"/>
      <c r="F272" s="381"/>
      <c r="G272" s="381"/>
      <c r="H272" s="381"/>
      <c r="I272" s="381"/>
      <c r="J272" s="381"/>
      <c r="K272" s="381"/>
      <c r="L272" s="381"/>
      <c r="M272" s="381"/>
      <c r="N272" s="381"/>
      <c r="O272" s="381"/>
      <c r="P272" s="381"/>
      <c r="Q272" s="381"/>
      <c r="R272" s="411"/>
      <c r="S272" s="411"/>
      <c r="T272" s="411"/>
      <c r="U272" s="412"/>
      <c r="V272" s="43">
        <f t="shared" si="65"/>
        <v>0</v>
      </c>
      <c r="W272" s="13">
        <f t="shared" si="66"/>
        <v>0</v>
      </c>
      <c r="X272" s="13">
        <f t="shared" si="67"/>
        <v>0</v>
      </c>
      <c r="Y272" s="70">
        <f t="shared" si="68"/>
        <v>0</v>
      </c>
      <c r="Z272" s="273">
        <f t="shared" ref="Z272:AC272" si="69">SUM(V272:V291)</f>
        <v>42.06666666666667</v>
      </c>
      <c r="AA272" s="276">
        <f t="shared" si="69"/>
        <v>45.666666666666657</v>
      </c>
      <c r="AB272" s="276">
        <f t="shared" si="69"/>
        <v>48.29999999999999</v>
      </c>
      <c r="AC272" s="276">
        <f t="shared" si="69"/>
        <v>45.766666666666666</v>
      </c>
      <c r="AD272" s="276">
        <f t="shared" ref="AD272:AG292" si="70">Z272*0.38*0.9*SQRT(3)</f>
        <v>24.918668558331923</v>
      </c>
      <c r="AE272" s="276">
        <f t="shared" si="70"/>
        <v>27.051169512610716</v>
      </c>
      <c r="AF272" s="276">
        <f t="shared" si="70"/>
        <v>28.611054469907248</v>
      </c>
      <c r="AG272" s="276">
        <f t="shared" si="70"/>
        <v>27.110405650229577</v>
      </c>
      <c r="AH272" s="279">
        <f>MAX(Z272:AC291)</f>
        <v>48.29999999999999</v>
      </c>
      <c r="AI272" s="297">
        <f t="shared" ref="AI272" si="71">AH272*0.38*0.9*SQRT(3)</f>
        <v>28.611054469907248</v>
      </c>
      <c r="AJ272" s="279">
        <f t="shared" ref="AJ272" si="72">D272-AI272</f>
        <v>196.38894553009274</v>
      </c>
    </row>
    <row r="273" spans="1:36" s="50" customFormat="1" ht="18.75" x14ac:dyDescent="0.25">
      <c r="A273" s="287"/>
      <c r="B273" s="290"/>
      <c r="C273" s="295"/>
      <c r="D273" s="194"/>
      <c r="E273" s="383" t="s">
        <v>899</v>
      </c>
      <c r="F273" s="383">
        <v>13.5</v>
      </c>
      <c r="G273" s="383">
        <v>17.5</v>
      </c>
      <c r="H273" s="383">
        <v>29.9</v>
      </c>
      <c r="I273" s="383">
        <v>14.5</v>
      </c>
      <c r="J273" s="383">
        <v>16.399999999999999</v>
      </c>
      <c r="K273" s="383">
        <v>35.700000000000003</v>
      </c>
      <c r="L273" s="383">
        <v>16.100000000000001</v>
      </c>
      <c r="M273" s="383">
        <v>21</v>
      </c>
      <c r="N273" s="383">
        <v>32</v>
      </c>
      <c r="O273" s="383">
        <v>14.7</v>
      </c>
      <c r="P273" s="383">
        <v>19</v>
      </c>
      <c r="Q273" s="383">
        <v>31</v>
      </c>
      <c r="R273" s="414">
        <v>245</v>
      </c>
      <c r="S273" s="414">
        <v>245</v>
      </c>
      <c r="T273" s="414">
        <v>245</v>
      </c>
      <c r="U273" s="415">
        <v>245</v>
      </c>
      <c r="V273" s="46">
        <f t="shared" si="65"/>
        <v>20.3</v>
      </c>
      <c r="W273" s="11">
        <f t="shared" si="66"/>
        <v>22.2</v>
      </c>
      <c r="X273" s="11">
        <f t="shared" si="67"/>
        <v>23.033333333333331</v>
      </c>
      <c r="Y273" s="71">
        <f t="shared" si="68"/>
        <v>21.566666666666666</v>
      </c>
      <c r="Z273" s="274"/>
      <c r="AA273" s="277"/>
      <c r="AB273" s="277"/>
      <c r="AC273" s="277"/>
      <c r="AD273" s="277"/>
      <c r="AE273" s="277"/>
      <c r="AF273" s="277"/>
      <c r="AG273" s="277"/>
      <c r="AH273" s="280"/>
      <c r="AI273" s="298"/>
      <c r="AJ273" s="280"/>
    </row>
    <row r="274" spans="1:36" s="50" customFormat="1" ht="18.75" x14ac:dyDescent="0.25">
      <c r="A274" s="287"/>
      <c r="B274" s="290"/>
      <c r="C274" s="295"/>
      <c r="D274" s="194"/>
      <c r="E274" s="417"/>
      <c r="F274" s="417"/>
      <c r="G274" s="417"/>
      <c r="H274" s="417"/>
      <c r="I274" s="417"/>
      <c r="J274" s="417"/>
      <c r="K274" s="417"/>
      <c r="L274" s="417"/>
      <c r="M274" s="417"/>
      <c r="N274" s="417"/>
      <c r="O274" s="417"/>
      <c r="P274" s="417"/>
      <c r="Q274" s="417"/>
      <c r="R274" s="418"/>
      <c r="S274" s="418"/>
      <c r="T274" s="418"/>
      <c r="U274" s="419"/>
      <c r="V274" s="46">
        <f t="shared" si="65"/>
        <v>0</v>
      </c>
      <c r="W274" s="11">
        <f t="shared" si="66"/>
        <v>0</v>
      </c>
      <c r="X274" s="11">
        <f t="shared" si="67"/>
        <v>0</v>
      </c>
      <c r="Y274" s="71">
        <f t="shared" si="68"/>
        <v>0</v>
      </c>
      <c r="Z274" s="274"/>
      <c r="AA274" s="277"/>
      <c r="AB274" s="277"/>
      <c r="AC274" s="277"/>
      <c r="AD274" s="277"/>
      <c r="AE274" s="277"/>
      <c r="AF274" s="277"/>
      <c r="AG274" s="277"/>
      <c r="AH274" s="280"/>
      <c r="AI274" s="298"/>
      <c r="AJ274" s="280"/>
    </row>
    <row r="275" spans="1:36" s="50" customFormat="1" ht="18.75" x14ac:dyDescent="0.25">
      <c r="A275" s="287"/>
      <c r="B275" s="290"/>
      <c r="C275" s="295"/>
      <c r="D275" s="194"/>
      <c r="E275" s="383" t="s">
        <v>900</v>
      </c>
      <c r="F275" s="383">
        <v>18.2</v>
      </c>
      <c r="G275" s="383">
        <v>18.100000000000001</v>
      </c>
      <c r="H275" s="383">
        <v>14.5</v>
      </c>
      <c r="I275" s="420">
        <v>19.3</v>
      </c>
      <c r="J275" s="420">
        <v>20</v>
      </c>
      <c r="K275" s="420">
        <v>12.9</v>
      </c>
      <c r="L275" s="420">
        <v>20.100000000000001</v>
      </c>
      <c r="M275" s="420">
        <v>20</v>
      </c>
      <c r="N275" s="420">
        <v>18.7</v>
      </c>
      <c r="O275" s="420">
        <v>19.5</v>
      </c>
      <c r="P275" s="420">
        <v>18</v>
      </c>
      <c r="Q275" s="420">
        <v>19</v>
      </c>
      <c r="R275" s="414">
        <v>245</v>
      </c>
      <c r="S275" s="414">
        <v>245</v>
      </c>
      <c r="T275" s="414">
        <v>245</v>
      </c>
      <c r="U275" s="415">
        <v>245</v>
      </c>
      <c r="V275" s="46">
        <f t="shared" si="65"/>
        <v>16.933333333333334</v>
      </c>
      <c r="W275" s="11">
        <f t="shared" si="66"/>
        <v>17.399999999999999</v>
      </c>
      <c r="X275" s="11">
        <f t="shared" si="67"/>
        <v>19.599999999999998</v>
      </c>
      <c r="Y275" s="71">
        <f t="shared" si="68"/>
        <v>18.833333333333332</v>
      </c>
      <c r="Z275" s="274"/>
      <c r="AA275" s="277"/>
      <c r="AB275" s="277"/>
      <c r="AC275" s="277"/>
      <c r="AD275" s="277"/>
      <c r="AE275" s="277"/>
      <c r="AF275" s="277"/>
      <c r="AG275" s="277"/>
      <c r="AH275" s="280"/>
      <c r="AI275" s="298"/>
      <c r="AJ275" s="280"/>
    </row>
    <row r="276" spans="1:36" s="50" customFormat="1" ht="18.75" x14ac:dyDescent="0.25">
      <c r="A276" s="287"/>
      <c r="B276" s="290"/>
      <c r="C276" s="295"/>
      <c r="D276" s="194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8"/>
      <c r="S276" s="418"/>
      <c r="T276" s="418"/>
      <c r="U276" s="419"/>
      <c r="V276" s="46">
        <f t="shared" si="65"/>
        <v>0</v>
      </c>
      <c r="W276" s="11">
        <f t="shared" si="66"/>
        <v>0</v>
      </c>
      <c r="X276" s="11">
        <f t="shared" si="67"/>
        <v>0</v>
      </c>
      <c r="Y276" s="71">
        <f t="shared" si="68"/>
        <v>0</v>
      </c>
      <c r="Z276" s="274"/>
      <c r="AA276" s="277"/>
      <c r="AB276" s="277"/>
      <c r="AC276" s="277"/>
      <c r="AD276" s="277"/>
      <c r="AE276" s="277"/>
      <c r="AF276" s="277"/>
      <c r="AG276" s="277"/>
      <c r="AH276" s="280"/>
      <c r="AI276" s="298"/>
      <c r="AJ276" s="280"/>
    </row>
    <row r="277" spans="1:36" s="50" customFormat="1" ht="18.75" x14ac:dyDescent="0.25">
      <c r="A277" s="287"/>
      <c r="B277" s="290"/>
      <c r="C277" s="295"/>
      <c r="D277" s="194"/>
      <c r="E277" s="383" t="s">
        <v>901</v>
      </c>
      <c r="F277" s="383">
        <v>4.4000000000000004</v>
      </c>
      <c r="G277" s="383">
        <v>8</v>
      </c>
      <c r="H277" s="383">
        <v>2.1</v>
      </c>
      <c r="I277" s="420">
        <v>5.9</v>
      </c>
      <c r="J277" s="420">
        <v>7.5</v>
      </c>
      <c r="K277" s="420">
        <v>4.8</v>
      </c>
      <c r="L277" s="420">
        <v>5.5</v>
      </c>
      <c r="M277" s="420">
        <v>8.8000000000000007</v>
      </c>
      <c r="N277" s="420">
        <v>2.7</v>
      </c>
      <c r="O277" s="420">
        <v>5.5</v>
      </c>
      <c r="P277" s="420">
        <v>8.1</v>
      </c>
      <c r="Q277" s="420">
        <v>2.5</v>
      </c>
      <c r="R277" s="414">
        <v>245</v>
      </c>
      <c r="S277" s="414">
        <v>245</v>
      </c>
      <c r="T277" s="414">
        <v>245</v>
      </c>
      <c r="U277" s="415">
        <v>245</v>
      </c>
      <c r="V277" s="46">
        <f t="shared" si="65"/>
        <v>4.833333333333333</v>
      </c>
      <c r="W277" s="11">
        <f t="shared" si="66"/>
        <v>6.0666666666666664</v>
      </c>
      <c r="X277" s="11">
        <f t="shared" si="67"/>
        <v>5.666666666666667</v>
      </c>
      <c r="Y277" s="71">
        <f t="shared" si="68"/>
        <v>5.3666666666666671</v>
      </c>
      <c r="Z277" s="274"/>
      <c r="AA277" s="277"/>
      <c r="AB277" s="277"/>
      <c r="AC277" s="277"/>
      <c r="AD277" s="277"/>
      <c r="AE277" s="277"/>
      <c r="AF277" s="277"/>
      <c r="AG277" s="277"/>
      <c r="AH277" s="280"/>
      <c r="AI277" s="298"/>
      <c r="AJ277" s="280"/>
    </row>
    <row r="278" spans="1:36" s="50" customFormat="1" ht="18.75" x14ac:dyDescent="0.25">
      <c r="A278" s="287"/>
      <c r="B278" s="290"/>
      <c r="C278" s="295"/>
      <c r="D278" s="194"/>
      <c r="E278" s="417"/>
      <c r="F278" s="417"/>
      <c r="G278" s="417"/>
      <c r="H278" s="417"/>
      <c r="I278" s="417"/>
      <c r="J278" s="417"/>
      <c r="K278" s="417"/>
      <c r="L278" s="417"/>
      <c r="M278" s="417"/>
      <c r="N278" s="417"/>
      <c r="O278" s="417"/>
      <c r="P278" s="417"/>
      <c r="Q278" s="417"/>
      <c r="R278" s="418"/>
      <c r="S278" s="418"/>
      <c r="T278" s="418"/>
      <c r="U278" s="419"/>
      <c r="V278" s="46">
        <f t="shared" si="65"/>
        <v>0</v>
      </c>
      <c r="W278" s="11">
        <f t="shared" si="66"/>
        <v>0</v>
      </c>
      <c r="X278" s="11">
        <f t="shared" si="67"/>
        <v>0</v>
      </c>
      <c r="Y278" s="71">
        <f t="shared" si="68"/>
        <v>0</v>
      </c>
      <c r="Z278" s="274"/>
      <c r="AA278" s="277"/>
      <c r="AB278" s="277"/>
      <c r="AC278" s="277"/>
      <c r="AD278" s="277"/>
      <c r="AE278" s="277"/>
      <c r="AF278" s="277"/>
      <c r="AG278" s="277"/>
      <c r="AH278" s="280"/>
      <c r="AI278" s="298"/>
      <c r="AJ278" s="280"/>
    </row>
    <row r="279" spans="1:36" s="50" customFormat="1" ht="18.75" x14ac:dyDescent="0.25">
      <c r="A279" s="287"/>
      <c r="B279" s="290"/>
      <c r="C279" s="295"/>
      <c r="D279" s="194"/>
      <c r="E279" s="420"/>
      <c r="F279" s="420"/>
      <c r="G279" s="420"/>
      <c r="H279" s="420"/>
      <c r="I279" s="420"/>
      <c r="J279" s="420"/>
      <c r="K279" s="420"/>
      <c r="L279" s="420"/>
      <c r="M279" s="420"/>
      <c r="N279" s="420"/>
      <c r="O279" s="420"/>
      <c r="P279" s="420"/>
      <c r="Q279" s="420"/>
      <c r="R279" s="414"/>
      <c r="S279" s="414"/>
      <c r="T279" s="414"/>
      <c r="U279" s="415"/>
      <c r="V279" s="46">
        <f t="shared" si="65"/>
        <v>0</v>
      </c>
      <c r="W279" s="11">
        <f t="shared" si="66"/>
        <v>0</v>
      </c>
      <c r="X279" s="11">
        <f t="shared" si="67"/>
        <v>0</v>
      </c>
      <c r="Y279" s="71">
        <f t="shared" si="68"/>
        <v>0</v>
      </c>
      <c r="Z279" s="274"/>
      <c r="AA279" s="277"/>
      <c r="AB279" s="277"/>
      <c r="AC279" s="277"/>
      <c r="AD279" s="277"/>
      <c r="AE279" s="277"/>
      <c r="AF279" s="277"/>
      <c r="AG279" s="277"/>
      <c r="AH279" s="280"/>
      <c r="AI279" s="298"/>
      <c r="AJ279" s="280"/>
    </row>
    <row r="280" spans="1:36" s="50" customFormat="1" ht="18.75" x14ac:dyDescent="0.25">
      <c r="A280" s="287"/>
      <c r="B280" s="290"/>
      <c r="C280" s="295"/>
      <c r="D280" s="194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  <c r="P280" s="417"/>
      <c r="Q280" s="417"/>
      <c r="R280" s="418"/>
      <c r="S280" s="418"/>
      <c r="T280" s="418"/>
      <c r="U280" s="419"/>
      <c r="V280" s="46">
        <f t="shared" si="65"/>
        <v>0</v>
      </c>
      <c r="W280" s="11">
        <f t="shared" si="66"/>
        <v>0</v>
      </c>
      <c r="X280" s="11">
        <f t="shared" si="67"/>
        <v>0</v>
      </c>
      <c r="Y280" s="71">
        <f t="shared" si="68"/>
        <v>0</v>
      </c>
      <c r="Z280" s="274"/>
      <c r="AA280" s="277"/>
      <c r="AB280" s="277"/>
      <c r="AC280" s="277"/>
      <c r="AD280" s="277"/>
      <c r="AE280" s="277"/>
      <c r="AF280" s="277"/>
      <c r="AG280" s="277"/>
      <c r="AH280" s="280"/>
      <c r="AI280" s="298"/>
      <c r="AJ280" s="280"/>
    </row>
    <row r="281" spans="1:36" s="50" customFormat="1" ht="18.75" x14ac:dyDescent="0.25">
      <c r="A281" s="287"/>
      <c r="B281" s="290"/>
      <c r="C281" s="295"/>
      <c r="D281" s="194"/>
      <c r="E281" s="420"/>
      <c r="F281" s="420"/>
      <c r="G281" s="420"/>
      <c r="H281" s="420"/>
      <c r="I281" s="420"/>
      <c r="J281" s="420"/>
      <c r="K281" s="420"/>
      <c r="L281" s="420"/>
      <c r="M281" s="420"/>
      <c r="N281" s="420"/>
      <c r="O281" s="420"/>
      <c r="P281" s="420"/>
      <c r="Q281" s="420"/>
      <c r="R281" s="414"/>
      <c r="S281" s="414"/>
      <c r="T281" s="414"/>
      <c r="U281" s="415"/>
      <c r="V281" s="46">
        <f t="shared" si="65"/>
        <v>0</v>
      </c>
      <c r="W281" s="11">
        <f t="shared" si="66"/>
        <v>0</v>
      </c>
      <c r="X281" s="11">
        <f t="shared" si="67"/>
        <v>0</v>
      </c>
      <c r="Y281" s="71">
        <f t="shared" si="68"/>
        <v>0</v>
      </c>
      <c r="Z281" s="274"/>
      <c r="AA281" s="277"/>
      <c r="AB281" s="277"/>
      <c r="AC281" s="277"/>
      <c r="AD281" s="277"/>
      <c r="AE281" s="277"/>
      <c r="AF281" s="277"/>
      <c r="AG281" s="277"/>
      <c r="AH281" s="280"/>
      <c r="AI281" s="298"/>
      <c r="AJ281" s="280"/>
    </row>
    <row r="282" spans="1:36" s="50" customFormat="1" ht="18.75" x14ac:dyDescent="0.25">
      <c r="A282" s="287"/>
      <c r="B282" s="290"/>
      <c r="C282" s="295"/>
      <c r="D282" s="194"/>
      <c r="E282" s="417"/>
      <c r="F282" s="417"/>
      <c r="G282" s="417"/>
      <c r="H282" s="417"/>
      <c r="I282" s="417"/>
      <c r="J282" s="417"/>
      <c r="K282" s="417"/>
      <c r="L282" s="417"/>
      <c r="M282" s="417"/>
      <c r="N282" s="417"/>
      <c r="O282" s="417"/>
      <c r="P282" s="417"/>
      <c r="Q282" s="417"/>
      <c r="R282" s="418"/>
      <c r="S282" s="418"/>
      <c r="T282" s="418"/>
      <c r="U282" s="419"/>
      <c r="V282" s="46">
        <f t="shared" si="65"/>
        <v>0</v>
      </c>
      <c r="W282" s="11">
        <f t="shared" si="66"/>
        <v>0</v>
      </c>
      <c r="X282" s="11">
        <f t="shared" si="67"/>
        <v>0</v>
      </c>
      <c r="Y282" s="71">
        <f t="shared" si="68"/>
        <v>0</v>
      </c>
      <c r="Z282" s="274"/>
      <c r="AA282" s="277"/>
      <c r="AB282" s="277"/>
      <c r="AC282" s="277"/>
      <c r="AD282" s="277"/>
      <c r="AE282" s="277"/>
      <c r="AF282" s="277"/>
      <c r="AG282" s="277"/>
      <c r="AH282" s="280"/>
      <c r="AI282" s="298"/>
      <c r="AJ282" s="280"/>
    </row>
    <row r="283" spans="1:36" s="50" customFormat="1" ht="18.75" x14ac:dyDescent="0.25">
      <c r="A283" s="287"/>
      <c r="B283" s="290"/>
      <c r="C283" s="295"/>
      <c r="D283" s="194"/>
      <c r="E283" s="420"/>
      <c r="F283" s="420"/>
      <c r="G283" s="420"/>
      <c r="H283" s="420"/>
      <c r="I283" s="420"/>
      <c r="J283" s="420"/>
      <c r="K283" s="420"/>
      <c r="L283" s="420"/>
      <c r="M283" s="420"/>
      <c r="N283" s="420"/>
      <c r="O283" s="420"/>
      <c r="P283" s="420"/>
      <c r="Q283" s="420"/>
      <c r="R283" s="414"/>
      <c r="S283" s="414"/>
      <c r="T283" s="414"/>
      <c r="U283" s="415"/>
      <c r="V283" s="46">
        <f t="shared" si="65"/>
        <v>0</v>
      </c>
      <c r="W283" s="11">
        <f t="shared" si="66"/>
        <v>0</v>
      </c>
      <c r="X283" s="11">
        <f t="shared" si="67"/>
        <v>0</v>
      </c>
      <c r="Y283" s="71">
        <f t="shared" si="68"/>
        <v>0</v>
      </c>
      <c r="Z283" s="274"/>
      <c r="AA283" s="277"/>
      <c r="AB283" s="277"/>
      <c r="AC283" s="277"/>
      <c r="AD283" s="277"/>
      <c r="AE283" s="277"/>
      <c r="AF283" s="277"/>
      <c r="AG283" s="277"/>
      <c r="AH283" s="280"/>
      <c r="AI283" s="298"/>
      <c r="AJ283" s="280"/>
    </row>
    <row r="284" spans="1:36" s="50" customFormat="1" ht="18.75" x14ac:dyDescent="0.25">
      <c r="A284" s="287"/>
      <c r="B284" s="290"/>
      <c r="C284" s="295"/>
      <c r="D284" s="194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  <c r="P284" s="417"/>
      <c r="Q284" s="417"/>
      <c r="R284" s="418"/>
      <c r="S284" s="418"/>
      <c r="T284" s="418"/>
      <c r="U284" s="419"/>
      <c r="V284" s="46">
        <f t="shared" si="65"/>
        <v>0</v>
      </c>
      <c r="W284" s="11">
        <f t="shared" si="66"/>
        <v>0</v>
      </c>
      <c r="X284" s="11">
        <f t="shared" si="67"/>
        <v>0</v>
      </c>
      <c r="Y284" s="71">
        <f t="shared" si="68"/>
        <v>0</v>
      </c>
      <c r="Z284" s="274"/>
      <c r="AA284" s="277"/>
      <c r="AB284" s="277"/>
      <c r="AC284" s="277"/>
      <c r="AD284" s="277"/>
      <c r="AE284" s="277"/>
      <c r="AF284" s="277"/>
      <c r="AG284" s="277"/>
      <c r="AH284" s="280"/>
      <c r="AI284" s="298"/>
      <c r="AJ284" s="280"/>
    </row>
    <row r="285" spans="1:36" s="50" customFormat="1" ht="18.75" x14ac:dyDescent="0.25">
      <c r="A285" s="287"/>
      <c r="B285" s="290"/>
      <c r="C285" s="295"/>
      <c r="D285" s="194"/>
      <c r="E285" s="420"/>
      <c r="F285" s="420"/>
      <c r="G285" s="420"/>
      <c r="H285" s="420"/>
      <c r="I285" s="420"/>
      <c r="J285" s="420"/>
      <c r="K285" s="420"/>
      <c r="L285" s="420"/>
      <c r="M285" s="420"/>
      <c r="N285" s="420"/>
      <c r="O285" s="420"/>
      <c r="P285" s="420"/>
      <c r="Q285" s="420"/>
      <c r="R285" s="414"/>
      <c r="S285" s="414"/>
      <c r="T285" s="414"/>
      <c r="U285" s="415"/>
      <c r="V285" s="46">
        <f t="shared" si="65"/>
        <v>0</v>
      </c>
      <c r="W285" s="11">
        <f t="shared" si="66"/>
        <v>0</v>
      </c>
      <c r="X285" s="11">
        <f t="shared" si="67"/>
        <v>0</v>
      </c>
      <c r="Y285" s="71">
        <f t="shared" si="68"/>
        <v>0</v>
      </c>
      <c r="Z285" s="274"/>
      <c r="AA285" s="277"/>
      <c r="AB285" s="277"/>
      <c r="AC285" s="277"/>
      <c r="AD285" s="277"/>
      <c r="AE285" s="277"/>
      <c r="AF285" s="277"/>
      <c r="AG285" s="277"/>
      <c r="AH285" s="280"/>
      <c r="AI285" s="298"/>
      <c r="AJ285" s="280"/>
    </row>
    <row r="286" spans="1:36" s="50" customFormat="1" ht="18.75" x14ac:dyDescent="0.25">
      <c r="A286" s="287"/>
      <c r="B286" s="290"/>
      <c r="C286" s="295"/>
      <c r="D286" s="194"/>
      <c r="E286" s="417"/>
      <c r="F286" s="417"/>
      <c r="G286" s="417"/>
      <c r="H286" s="417"/>
      <c r="I286" s="417"/>
      <c r="J286" s="417"/>
      <c r="K286" s="417"/>
      <c r="L286" s="417"/>
      <c r="M286" s="417"/>
      <c r="N286" s="417"/>
      <c r="O286" s="417"/>
      <c r="P286" s="417"/>
      <c r="Q286" s="417"/>
      <c r="R286" s="418"/>
      <c r="S286" s="418"/>
      <c r="T286" s="418"/>
      <c r="U286" s="419"/>
      <c r="V286" s="46">
        <f t="shared" si="65"/>
        <v>0</v>
      </c>
      <c r="W286" s="11">
        <f t="shared" si="66"/>
        <v>0</v>
      </c>
      <c r="X286" s="11">
        <f t="shared" si="67"/>
        <v>0</v>
      </c>
      <c r="Y286" s="71">
        <f t="shared" si="68"/>
        <v>0</v>
      </c>
      <c r="Z286" s="274"/>
      <c r="AA286" s="277"/>
      <c r="AB286" s="277"/>
      <c r="AC286" s="277"/>
      <c r="AD286" s="277"/>
      <c r="AE286" s="277"/>
      <c r="AF286" s="277"/>
      <c r="AG286" s="277"/>
      <c r="AH286" s="280"/>
      <c r="AI286" s="298"/>
      <c r="AJ286" s="280"/>
    </row>
    <row r="287" spans="1:36" s="50" customFormat="1" ht="18.75" x14ac:dyDescent="0.25">
      <c r="A287" s="287"/>
      <c r="B287" s="290"/>
      <c r="C287" s="295"/>
      <c r="D287" s="194"/>
      <c r="E287" s="420"/>
      <c r="F287" s="420"/>
      <c r="G287" s="420"/>
      <c r="H287" s="420"/>
      <c r="I287" s="420"/>
      <c r="J287" s="420"/>
      <c r="K287" s="420"/>
      <c r="L287" s="420"/>
      <c r="M287" s="420"/>
      <c r="N287" s="420"/>
      <c r="O287" s="420"/>
      <c r="P287" s="420"/>
      <c r="Q287" s="420"/>
      <c r="R287" s="414"/>
      <c r="S287" s="414"/>
      <c r="T287" s="414"/>
      <c r="U287" s="415"/>
      <c r="V287" s="46">
        <f t="shared" si="65"/>
        <v>0</v>
      </c>
      <c r="W287" s="11">
        <f t="shared" si="66"/>
        <v>0</v>
      </c>
      <c r="X287" s="11">
        <f t="shared" si="67"/>
        <v>0</v>
      </c>
      <c r="Y287" s="71">
        <f t="shared" si="68"/>
        <v>0</v>
      </c>
      <c r="Z287" s="274"/>
      <c r="AA287" s="277"/>
      <c r="AB287" s="277"/>
      <c r="AC287" s="277"/>
      <c r="AD287" s="277"/>
      <c r="AE287" s="277"/>
      <c r="AF287" s="277"/>
      <c r="AG287" s="277"/>
      <c r="AH287" s="280"/>
      <c r="AI287" s="298"/>
      <c r="AJ287" s="280"/>
    </row>
    <row r="288" spans="1:36" s="50" customFormat="1" ht="18.75" x14ac:dyDescent="0.25">
      <c r="A288" s="287"/>
      <c r="B288" s="290"/>
      <c r="C288" s="295"/>
      <c r="D288" s="194"/>
      <c r="E288" s="417"/>
      <c r="F288" s="417"/>
      <c r="G288" s="417"/>
      <c r="H288" s="417"/>
      <c r="I288" s="417"/>
      <c r="J288" s="417"/>
      <c r="K288" s="417"/>
      <c r="L288" s="417"/>
      <c r="M288" s="417"/>
      <c r="N288" s="417"/>
      <c r="O288" s="417"/>
      <c r="P288" s="417"/>
      <c r="Q288" s="417"/>
      <c r="R288" s="418"/>
      <c r="S288" s="418"/>
      <c r="T288" s="418"/>
      <c r="U288" s="419"/>
      <c r="V288" s="46">
        <f t="shared" si="65"/>
        <v>0</v>
      </c>
      <c r="W288" s="11">
        <f t="shared" si="66"/>
        <v>0</v>
      </c>
      <c r="X288" s="11">
        <f t="shared" si="67"/>
        <v>0</v>
      </c>
      <c r="Y288" s="71">
        <f t="shared" si="68"/>
        <v>0</v>
      </c>
      <c r="Z288" s="274"/>
      <c r="AA288" s="277"/>
      <c r="AB288" s="277"/>
      <c r="AC288" s="277"/>
      <c r="AD288" s="277"/>
      <c r="AE288" s="277"/>
      <c r="AF288" s="277"/>
      <c r="AG288" s="277"/>
      <c r="AH288" s="280"/>
      <c r="AI288" s="298"/>
      <c r="AJ288" s="280"/>
    </row>
    <row r="289" spans="1:36" s="50" customFormat="1" ht="18.75" x14ac:dyDescent="0.25">
      <c r="A289" s="287"/>
      <c r="B289" s="290"/>
      <c r="C289" s="295"/>
      <c r="D289" s="194"/>
      <c r="E289" s="420"/>
      <c r="F289" s="420"/>
      <c r="G289" s="420"/>
      <c r="H289" s="420"/>
      <c r="I289" s="420"/>
      <c r="J289" s="420"/>
      <c r="K289" s="420"/>
      <c r="L289" s="420"/>
      <c r="M289" s="420"/>
      <c r="N289" s="420"/>
      <c r="O289" s="420"/>
      <c r="P289" s="420"/>
      <c r="Q289" s="420"/>
      <c r="R289" s="414"/>
      <c r="S289" s="414"/>
      <c r="T289" s="414"/>
      <c r="U289" s="415"/>
      <c r="V289" s="46">
        <f t="shared" si="65"/>
        <v>0</v>
      </c>
      <c r="W289" s="11">
        <f t="shared" si="66"/>
        <v>0</v>
      </c>
      <c r="X289" s="11">
        <f t="shared" si="67"/>
        <v>0</v>
      </c>
      <c r="Y289" s="71">
        <f t="shared" si="68"/>
        <v>0</v>
      </c>
      <c r="Z289" s="274"/>
      <c r="AA289" s="277"/>
      <c r="AB289" s="277"/>
      <c r="AC289" s="277"/>
      <c r="AD289" s="277"/>
      <c r="AE289" s="277"/>
      <c r="AF289" s="277"/>
      <c r="AG289" s="277"/>
      <c r="AH289" s="280"/>
      <c r="AI289" s="298"/>
      <c r="AJ289" s="280"/>
    </row>
    <row r="290" spans="1:36" s="50" customFormat="1" ht="18.75" x14ac:dyDescent="0.25">
      <c r="A290" s="287"/>
      <c r="B290" s="290"/>
      <c r="C290" s="295"/>
      <c r="D290" s="194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  <c r="P290" s="417"/>
      <c r="Q290" s="417"/>
      <c r="R290" s="418"/>
      <c r="S290" s="418"/>
      <c r="T290" s="418"/>
      <c r="U290" s="419"/>
      <c r="V290" s="46">
        <f t="shared" si="65"/>
        <v>0</v>
      </c>
      <c r="W290" s="11">
        <f t="shared" si="66"/>
        <v>0</v>
      </c>
      <c r="X290" s="11">
        <f t="shared" si="67"/>
        <v>0</v>
      </c>
      <c r="Y290" s="71">
        <f t="shared" si="68"/>
        <v>0</v>
      </c>
      <c r="Z290" s="274"/>
      <c r="AA290" s="277"/>
      <c r="AB290" s="277"/>
      <c r="AC290" s="277"/>
      <c r="AD290" s="277"/>
      <c r="AE290" s="277"/>
      <c r="AF290" s="277"/>
      <c r="AG290" s="277"/>
      <c r="AH290" s="280"/>
      <c r="AI290" s="298"/>
      <c r="AJ290" s="280"/>
    </row>
    <row r="291" spans="1:36" s="50" customFormat="1" ht="19.5" thickBot="1" x14ac:dyDescent="0.3">
      <c r="A291" s="288"/>
      <c r="B291" s="291"/>
      <c r="C291" s="296"/>
      <c r="D291" s="195"/>
      <c r="E291" s="423"/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  <c r="R291" s="424"/>
      <c r="S291" s="424"/>
      <c r="T291" s="424"/>
      <c r="U291" s="425"/>
      <c r="V291" s="47">
        <f t="shared" si="65"/>
        <v>0</v>
      </c>
      <c r="W291" s="12">
        <f t="shared" si="66"/>
        <v>0</v>
      </c>
      <c r="X291" s="12">
        <f t="shared" si="67"/>
        <v>0</v>
      </c>
      <c r="Y291" s="72">
        <f t="shared" si="68"/>
        <v>0</v>
      </c>
      <c r="Z291" s="275"/>
      <c r="AA291" s="278"/>
      <c r="AB291" s="278"/>
      <c r="AC291" s="278"/>
      <c r="AD291" s="278"/>
      <c r="AE291" s="278"/>
      <c r="AF291" s="278"/>
      <c r="AG291" s="278"/>
      <c r="AH291" s="281"/>
      <c r="AI291" s="299"/>
      <c r="AJ291" s="281"/>
    </row>
    <row r="292" spans="1:36" s="50" customFormat="1" ht="18.75" x14ac:dyDescent="0.25">
      <c r="A292" s="286">
        <v>15</v>
      </c>
      <c r="B292" s="289" t="s">
        <v>69</v>
      </c>
      <c r="C292" s="292" t="s">
        <v>19</v>
      </c>
      <c r="D292" s="193">
        <f>160*0.9</f>
        <v>144</v>
      </c>
      <c r="E292" s="426"/>
      <c r="F292" s="381"/>
      <c r="G292" s="381"/>
      <c r="H292" s="381"/>
      <c r="I292" s="381"/>
      <c r="J292" s="381"/>
      <c r="K292" s="381"/>
      <c r="L292" s="381"/>
      <c r="M292" s="381"/>
      <c r="N292" s="381"/>
      <c r="O292" s="381"/>
      <c r="P292" s="381"/>
      <c r="Q292" s="381"/>
      <c r="R292" s="411"/>
      <c r="S292" s="411"/>
      <c r="T292" s="411"/>
      <c r="U292" s="412"/>
      <c r="V292" s="43">
        <f t="shared" si="65"/>
        <v>0</v>
      </c>
      <c r="W292" s="13">
        <f t="shared" si="66"/>
        <v>0</v>
      </c>
      <c r="X292" s="13">
        <f t="shared" si="67"/>
        <v>0</v>
      </c>
      <c r="Y292" s="70">
        <f t="shared" si="68"/>
        <v>0</v>
      </c>
      <c r="Z292" s="273">
        <f t="shared" ref="Z292:AC292" si="73">SUM(V292:V311)</f>
        <v>3.4666666666666668</v>
      </c>
      <c r="AA292" s="276">
        <f t="shared" si="73"/>
        <v>3.9333333333333331</v>
      </c>
      <c r="AB292" s="276">
        <f t="shared" si="73"/>
        <v>4.5</v>
      </c>
      <c r="AC292" s="276">
        <f t="shared" si="73"/>
        <v>5.0666666666666664</v>
      </c>
      <c r="AD292" s="276">
        <f t="shared" ref="AD292" si="74">Z292*0.38*0.9*SQRT(3)</f>
        <v>2.0535194374536609</v>
      </c>
      <c r="AE292" s="276">
        <f t="shared" si="70"/>
        <v>2.3299547463416537</v>
      </c>
      <c r="AF292" s="276">
        <f t="shared" si="70"/>
        <v>2.6656261928485017</v>
      </c>
      <c r="AG292" s="276">
        <f t="shared" si="70"/>
        <v>3.0012976393553505</v>
      </c>
      <c r="AH292" s="279">
        <f>MAX(Z292:AC311)</f>
        <v>5.0666666666666664</v>
      </c>
      <c r="AI292" s="297">
        <f t="shared" ref="AI292" si="75">AH292*0.38*0.9*SQRT(3)</f>
        <v>3.0012976393553505</v>
      </c>
      <c r="AJ292" s="279">
        <f t="shared" ref="AJ292" si="76">D292-AI292</f>
        <v>140.99870236064464</v>
      </c>
    </row>
    <row r="293" spans="1:36" s="50" customFormat="1" ht="18.75" x14ac:dyDescent="0.25">
      <c r="A293" s="287"/>
      <c r="B293" s="290"/>
      <c r="C293" s="295"/>
      <c r="D293" s="194"/>
      <c r="E293" s="383" t="s">
        <v>902</v>
      </c>
      <c r="F293" s="383">
        <v>1.1000000000000001</v>
      </c>
      <c r="G293" s="383">
        <v>2.8</v>
      </c>
      <c r="H293" s="383">
        <v>1.1000000000000001</v>
      </c>
      <c r="I293" s="383">
        <v>2.2000000000000002</v>
      </c>
      <c r="J293" s="383">
        <v>3.4</v>
      </c>
      <c r="K293" s="383">
        <v>1.7</v>
      </c>
      <c r="L293" s="383">
        <v>1.7</v>
      </c>
      <c r="M293" s="383">
        <v>3.1</v>
      </c>
      <c r="N293" s="383">
        <v>1.5</v>
      </c>
      <c r="O293" s="383">
        <v>1.5</v>
      </c>
      <c r="P293" s="383">
        <v>2.9</v>
      </c>
      <c r="Q293" s="383">
        <v>1.5</v>
      </c>
      <c r="R293" s="414">
        <v>232</v>
      </c>
      <c r="S293" s="414">
        <v>232</v>
      </c>
      <c r="T293" s="414">
        <v>232</v>
      </c>
      <c r="U293" s="415">
        <v>232</v>
      </c>
      <c r="V293" s="46">
        <f t="shared" si="65"/>
        <v>1.6666666666666667</v>
      </c>
      <c r="W293" s="11">
        <f t="shared" si="66"/>
        <v>2.4333333333333331</v>
      </c>
      <c r="X293" s="11">
        <f t="shared" si="67"/>
        <v>2.1</v>
      </c>
      <c r="Y293" s="71">
        <f t="shared" si="68"/>
        <v>1.9666666666666668</v>
      </c>
      <c r="Z293" s="274"/>
      <c r="AA293" s="277"/>
      <c r="AB293" s="277"/>
      <c r="AC293" s="277"/>
      <c r="AD293" s="277"/>
      <c r="AE293" s="277"/>
      <c r="AF293" s="277"/>
      <c r="AG293" s="277"/>
      <c r="AH293" s="280"/>
      <c r="AI293" s="298"/>
      <c r="AJ293" s="280"/>
    </row>
    <row r="294" spans="1:36" s="50" customFormat="1" ht="18.75" x14ac:dyDescent="0.25">
      <c r="A294" s="287"/>
      <c r="B294" s="290"/>
      <c r="C294" s="295"/>
      <c r="D294" s="194"/>
      <c r="E294" s="417"/>
      <c r="F294" s="417"/>
      <c r="G294" s="417"/>
      <c r="H294" s="417"/>
      <c r="I294" s="417"/>
      <c r="J294" s="417"/>
      <c r="K294" s="417"/>
      <c r="L294" s="417"/>
      <c r="M294" s="417"/>
      <c r="N294" s="417"/>
      <c r="O294" s="417"/>
      <c r="P294" s="417"/>
      <c r="Q294" s="417"/>
      <c r="R294" s="418"/>
      <c r="S294" s="418"/>
      <c r="T294" s="418"/>
      <c r="U294" s="419"/>
      <c r="V294" s="46">
        <f t="shared" si="65"/>
        <v>0</v>
      </c>
      <c r="W294" s="11">
        <f t="shared" si="66"/>
        <v>0</v>
      </c>
      <c r="X294" s="11">
        <f t="shared" si="67"/>
        <v>0</v>
      </c>
      <c r="Y294" s="71">
        <f t="shared" si="68"/>
        <v>0</v>
      </c>
      <c r="Z294" s="274"/>
      <c r="AA294" s="277"/>
      <c r="AB294" s="277"/>
      <c r="AC294" s="277"/>
      <c r="AD294" s="277"/>
      <c r="AE294" s="277"/>
      <c r="AF294" s="277"/>
      <c r="AG294" s="277"/>
      <c r="AH294" s="280"/>
      <c r="AI294" s="298"/>
      <c r="AJ294" s="280"/>
    </row>
    <row r="295" spans="1:36" s="50" customFormat="1" ht="18.75" x14ac:dyDescent="0.25">
      <c r="A295" s="287"/>
      <c r="B295" s="290"/>
      <c r="C295" s="295"/>
      <c r="D295" s="194"/>
      <c r="E295" s="383" t="s">
        <v>903</v>
      </c>
      <c r="F295" s="383">
        <v>0</v>
      </c>
      <c r="G295" s="383">
        <v>0</v>
      </c>
      <c r="H295" s="383">
        <v>1.8</v>
      </c>
      <c r="I295" s="420">
        <v>0</v>
      </c>
      <c r="J295" s="420">
        <v>0</v>
      </c>
      <c r="K295" s="420">
        <v>1.5</v>
      </c>
      <c r="L295" s="420">
        <v>0</v>
      </c>
      <c r="M295" s="420">
        <v>0</v>
      </c>
      <c r="N295" s="420">
        <v>2.4</v>
      </c>
      <c r="O295" s="420">
        <v>0</v>
      </c>
      <c r="P295" s="420">
        <v>0</v>
      </c>
      <c r="Q295" s="420">
        <v>3.1</v>
      </c>
      <c r="R295" s="414">
        <v>232</v>
      </c>
      <c r="S295" s="414">
        <v>232</v>
      </c>
      <c r="T295" s="414">
        <v>232</v>
      </c>
      <c r="U295" s="415">
        <v>232</v>
      </c>
      <c r="V295" s="46">
        <f t="shared" si="65"/>
        <v>1.8</v>
      </c>
      <c r="W295" s="11">
        <f t="shared" si="66"/>
        <v>1.5</v>
      </c>
      <c r="X295" s="11">
        <f t="shared" si="67"/>
        <v>2.4</v>
      </c>
      <c r="Y295" s="71">
        <f t="shared" si="68"/>
        <v>3.1</v>
      </c>
      <c r="Z295" s="274"/>
      <c r="AA295" s="277"/>
      <c r="AB295" s="277"/>
      <c r="AC295" s="277"/>
      <c r="AD295" s="277"/>
      <c r="AE295" s="277"/>
      <c r="AF295" s="277"/>
      <c r="AG295" s="277"/>
      <c r="AH295" s="280"/>
      <c r="AI295" s="298"/>
      <c r="AJ295" s="280"/>
    </row>
    <row r="296" spans="1:36" s="50" customFormat="1" ht="18.75" x14ac:dyDescent="0.25">
      <c r="A296" s="287"/>
      <c r="B296" s="290"/>
      <c r="C296" s="295"/>
      <c r="D296" s="194"/>
      <c r="E296" s="417"/>
      <c r="F296" s="417"/>
      <c r="G296" s="417"/>
      <c r="H296" s="417"/>
      <c r="I296" s="417"/>
      <c r="J296" s="417"/>
      <c r="K296" s="417"/>
      <c r="L296" s="417"/>
      <c r="M296" s="417"/>
      <c r="N296" s="417"/>
      <c r="O296" s="417"/>
      <c r="P296" s="417"/>
      <c r="Q296" s="417"/>
      <c r="R296" s="418"/>
      <c r="S296" s="418"/>
      <c r="T296" s="418"/>
      <c r="U296" s="419"/>
      <c r="V296" s="46">
        <f t="shared" si="65"/>
        <v>0</v>
      </c>
      <c r="W296" s="11">
        <f t="shared" si="66"/>
        <v>0</v>
      </c>
      <c r="X296" s="11">
        <f t="shared" si="67"/>
        <v>0</v>
      </c>
      <c r="Y296" s="71">
        <f t="shared" si="68"/>
        <v>0</v>
      </c>
      <c r="Z296" s="274"/>
      <c r="AA296" s="277"/>
      <c r="AB296" s="277"/>
      <c r="AC296" s="277"/>
      <c r="AD296" s="277"/>
      <c r="AE296" s="277"/>
      <c r="AF296" s="277"/>
      <c r="AG296" s="277"/>
      <c r="AH296" s="280"/>
      <c r="AI296" s="298"/>
      <c r="AJ296" s="280"/>
    </row>
    <row r="297" spans="1:36" s="50" customFormat="1" ht="18.75" x14ac:dyDescent="0.25">
      <c r="A297" s="287"/>
      <c r="B297" s="290"/>
      <c r="C297" s="295"/>
      <c r="D297" s="194"/>
      <c r="E297" s="420"/>
      <c r="F297" s="420"/>
      <c r="G297" s="420"/>
      <c r="H297" s="420"/>
      <c r="I297" s="420"/>
      <c r="J297" s="420"/>
      <c r="K297" s="420"/>
      <c r="L297" s="420"/>
      <c r="M297" s="420"/>
      <c r="N297" s="420"/>
      <c r="O297" s="420"/>
      <c r="P297" s="420"/>
      <c r="Q297" s="420"/>
      <c r="R297" s="414"/>
      <c r="S297" s="414"/>
      <c r="T297" s="414"/>
      <c r="U297" s="415"/>
      <c r="V297" s="46">
        <f t="shared" si="65"/>
        <v>0</v>
      </c>
      <c r="W297" s="11">
        <f t="shared" si="66"/>
        <v>0</v>
      </c>
      <c r="X297" s="11">
        <f t="shared" si="67"/>
        <v>0</v>
      </c>
      <c r="Y297" s="71">
        <f t="shared" si="68"/>
        <v>0</v>
      </c>
      <c r="Z297" s="274"/>
      <c r="AA297" s="277"/>
      <c r="AB297" s="277"/>
      <c r="AC297" s="277"/>
      <c r="AD297" s="277"/>
      <c r="AE297" s="277"/>
      <c r="AF297" s="277"/>
      <c r="AG297" s="277"/>
      <c r="AH297" s="280"/>
      <c r="AI297" s="298"/>
      <c r="AJ297" s="280"/>
    </row>
    <row r="298" spans="1:36" s="50" customFormat="1" ht="18.75" x14ac:dyDescent="0.25">
      <c r="A298" s="287"/>
      <c r="B298" s="290"/>
      <c r="C298" s="295"/>
      <c r="D298" s="194"/>
      <c r="E298" s="417"/>
      <c r="F298" s="417"/>
      <c r="G298" s="417"/>
      <c r="H298" s="417"/>
      <c r="I298" s="417"/>
      <c r="J298" s="417"/>
      <c r="K298" s="417"/>
      <c r="L298" s="417"/>
      <c r="M298" s="417"/>
      <c r="N298" s="417"/>
      <c r="O298" s="417"/>
      <c r="P298" s="417"/>
      <c r="Q298" s="417"/>
      <c r="R298" s="418"/>
      <c r="S298" s="418"/>
      <c r="T298" s="418"/>
      <c r="U298" s="419"/>
      <c r="V298" s="46">
        <f t="shared" si="65"/>
        <v>0</v>
      </c>
      <c r="W298" s="11">
        <f t="shared" si="66"/>
        <v>0</v>
      </c>
      <c r="X298" s="11">
        <f t="shared" si="67"/>
        <v>0</v>
      </c>
      <c r="Y298" s="71">
        <f t="shared" si="68"/>
        <v>0</v>
      </c>
      <c r="Z298" s="274"/>
      <c r="AA298" s="277"/>
      <c r="AB298" s="277"/>
      <c r="AC298" s="277"/>
      <c r="AD298" s="277"/>
      <c r="AE298" s="277"/>
      <c r="AF298" s="277"/>
      <c r="AG298" s="277"/>
      <c r="AH298" s="280"/>
      <c r="AI298" s="298"/>
      <c r="AJ298" s="280"/>
    </row>
    <row r="299" spans="1:36" s="50" customFormat="1" ht="18.75" x14ac:dyDescent="0.25">
      <c r="A299" s="287"/>
      <c r="B299" s="290"/>
      <c r="C299" s="295"/>
      <c r="D299" s="194"/>
      <c r="E299" s="420"/>
      <c r="F299" s="420"/>
      <c r="G299" s="420"/>
      <c r="H299" s="420"/>
      <c r="I299" s="420"/>
      <c r="J299" s="420"/>
      <c r="K299" s="420"/>
      <c r="L299" s="420"/>
      <c r="M299" s="420"/>
      <c r="N299" s="420"/>
      <c r="O299" s="420"/>
      <c r="P299" s="420"/>
      <c r="Q299" s="420"/>
      <c r="R299" s="414"/>
      <c r="S299" s="414"/>
      <c r="T299" s="414"/>
      <c r="U299" s="415"/>
      <c r="V299" s="46">
        <f t="shared" si="65"/>
        <v>0</v>
      </c>
      <c r="W299" s="11">
        <f t="shared" si="66"/>
        <v>0</v>
      </c>
      <c r="X299" s="11">
        <f t="shared" si="67"/>
        <v>0</v>
      </c>
      <c r="Y299" s="71">
        <f t="shared" si="68"/>
        <v>0</v>
      </c>
      <c r="Z299" s="274"/>
      <c r="AA299" s="277"/>
      <c r="AB299" s="277"/>
      <c r="AC299" s="277"/>
      <c r="AD299" s="277"/>
      <c r="AE299" s="277"/>
      <c r="AF299" s="277"/>
      <c r="AG299" s="277"/>
      <c r="AH299" s="280"/>
      <c r="AI299" s="298"/>
      <c r="AJ299" s="280"/>
    </row>
    <row r="300" spans="1:36" s="50" customFormat="1" ht="18.75" x14ac:dyDescent="0.25">
      <c r="A300" s="287"/>
      <c r="B300" s="290"/>
      <c r="C300" s="295"/>
      <c r="D300" s="194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8"/>
      <c r="S300" s="418"/>
      <c r="T300" s="418"/>
      <c r="U300" s="419"/>
      <c r="V300" s="46">
        <f t="shared" si="65"/>
        <v>0</v>
      </c>
      <c r="W300" s="11">
        <f t="shared" si="66"/>
        <v>0</v>
      </c>
      <c r="X300" s="11">
        <f t="shared" si="67"/>
        <v>0</v>
      </c>
      <c r="Y300" s="71">
        <f t="shared" si="68"/>
        <v>0</v>
      </c>
      <c r="Z300" s="274"/>
      <c r="AA300" s="277"/>
      <c r="AB300" s="277"/>
      <c r="AC300" s="277"/>
      <c r="AD300" s="277"/>
      <c r="AE300" s="277"/>
      <c r="AF300" s="277"/>
      <c r="AG300" s="277"/>
      <c r="AH300" s="280"/>
      <c r="AI300" s="298"/>
      <c r="AJ300" s="280"/>
    </row>
    <row r="301" spans="1:36" s="50" customFormat="1" ht="18.75" x14ac:dyDescent="0.25">
      <c r="A301" s="287"/>
      <c r="B301" s="290"/>
      <c r="C301" s="295"/>
      <c r="D301" s="194"/>
      <c r="E301" s="420"/>
      <c r="F301" s="420"/>
      <c r="G301" s="420"/>
      <c r="H301" s="420"/>
      <c r="I301" s="420"/>
      <c r="J301" s="420"/>
      <c r="K301" s="420"/>
      <c r="L301" s="420"/>
      <c r="M301" s="420"/>
      <c r="N301" s="420"/>
      <c r="O301" s="420"/>
      <c r="P301" s="420"/>
      <c r="Q301" s="420"/>
      <c r="R301" s="414"/>
      <c r="S301" s="414"/>
      <c r="T301" s="414"/>
      <c r="U301" s="415"/>
      <c r="V301" s="46">
        <f t="shared" si="65"/>
        <v>0</v>
      </c>
      <c r="W301" s="11">
        <f t="shared" si="66"/>
        <v>0</v>
      </c>
      <c r="X301" s="11">
        <f t="shared" si="67"/>
        <v>0</v>
      </c>
      <c r="Y301" s="71">
        <f t="shared" si="68"/>
        <v>0</v>
      </c>
      <c r="Z301" s="274"/>
      <c r="AA301" s="277"/>
      <c r="AB301" s="277"/>
      <c r="AC301" s="277"/>
      <c r="AD301" s="277"/>
      <c r="AE301" s="277"/>
      <c r="AF301" s="277"/>
      <c r="AG301" s="277"/>
      <c r="AH301" s="280"/>
      <c r="AI301" s="298"/>
      <c r="AJ301" s="280"/>
    </row>
    <row r="302" spans="1:36" s="50" customFormat="1" ht="18.75" x14ac:dyDescent="0.25">
      <c r="A302" s="287"/>
      <c r="B302" s="290"/>
      <c r="C302" s="295"/>
      <c r="D302" s="194"/>
      <c r="E302" s="417"/>
      <c r="F302" s="417"/>
      <c r="G302" s="417"/>
      <c r="H302" s="417"/>
      <c r="I302" s="417"/>
      <c r="J302" s="417"/>
      <c r="K302" s="417"/>
      <c r="L302" s="417"/>
      <c r="M302" s="417"/>
      <c r="N302" s="417"/>
      <c r="O302" s="417"/>
      <c r="P302" s="417"/>
      <c r="Q302" s="417"/>
      <c r="R302" s="418"/>
      <c r="S302" s="418"/>
      <c r="T302" s="418"/>
      <c r="U302" s="419"/>
      <c r="V302" s="46">
        <f t="shared" si="65"/>
        <v>0</v>
      </c>
      <c r="W302" s="11">
        <f t="shared" si="66"/>
        <v>0</v>
      </c>
      <c r="X302" s="11">
        <f t="shared" si="67"/>
        <v>0</v>
      </c>
      <c r="Y302" s="71">
        <f t="shared" si="68"/>
        <v>0</v>
      </c>
      <c r="Z302" s="274"/>
      <c r="AA302" s="277"/>
      <c r="AB302" s="277"/>
      <c r="AC302" s="277"/>
      <c r="AD302" s="277"/>
      <c r="AE302" s="277"/>
      <c r="AF302" s="277"/>
      <c r="AG302" s="277"/>
      <c r="AH302" s="280"/>
      <c r="AI302" s="298"/>
      <c r="AJ302" s="280"/>
    </row>
    <row r="303" spans="1:36" s="50" customFormat="1" ht="18.75" x14ac:dyDescent="0.25">
      <c r="A303" s="287"/>
      <c r="B303" s="290"/>
      <c r="C303" s="295"/>
      <c r="D303" s="194"/>
      <c r="E303" s="420"/>
      <c r="F303" s="420"/>
      <c r="G303" s="420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414"/>
      <c r="S303" s="414"/>
      <c r="T303" s="414"/>
      <c r="U303" s="415"/>
      <c r="V303" s="46">
        <f t="shared" si="65"/>
        <v>0</v>
      </c>
      <c r="W303" s="11">
        <f t="shared" si="66"/>
        <v>0</v>
      </c>
      <c r="X303" s="11">
        <f t="shared" si="67"/>
        <v>0</v>
      </c>
      <c r="Y303" s="71">
        <f t="shared" si="68"/>
        <v>0</v>
      </c>
      <c r="Z303" s="274"/>
      <c r="AA303" s="277"/>
      <c r="AB303" s="277"/>
      <c r="AC303" s="277"/>
      <c r="AD303" s="277"/>
      <c r="AE303" s="277"/>
      <c r="AF303" s="277"/>
      <c r="AG303" s="277"/>
      <c r="AH303" s="280"/>
      <c r="AI303" s="298"/>
      <c r="AJ303" s="280"/>
    </row>
    <row r="304" spans="1:36" s="50" customFormat="1" ht="18.75" x14ac:dyDescent="0.25">
      <c r="A304" s="287"/>
      <c r="B304" s="290"/>
      <c r="C304" s="295"/>
      <c r="D304" s="194"/>
      <c r="E304" s="417"/>
      <c r="F304" s="417"/>
      <c r="G304" s="417"/>
      <c r="H304" s="417"/>
      <c r="I304" s="417"/>
      <c r="J304" s="417"/>
      <c r="K304" s="417"/>
      <c r="L304" s="417"/>
      <c r="M304" s="417"/>
      <c r="N304" s="417"/>
      <c r="O304" s="417"/>
      <c r="P304" s="417"/>
      <c r="Q304" s="417"/>
      <c r="R304" s="418"/>
      <c r="S304" s="418"/>
      <c r="T304" s="418"/>
      <c r="U304" s="419"/>
      <c r="V304" s="46">
        <f t="shared" si="65"/>
        <v>0</v>
      </c>
      <c r="W304" s="11">
        <f t="shared" si="66"/>
        <v>0</v>
      </c>
      <c r="X304" s="11">
        <f t="shared" si="67"/>
        <v>0</v>
      </c>
      <c r="Y304" s="71">
        <f t="shared" si="68"/>
        <v>0</v>
      </c>
      <c r="Z304" s="274"/>
      <c r="AA304" s="277"/>
      <c r="AB304" s="277"/>
      <c r="AC304" s="277"/>
      <c r="AD304" s="277"/>
      <c r="AE304" s="277"/>
      <c r="AF304" s="277"/>
      <c r="AG304" s="277"/>
      <c r="AH304" s="280"/>
      <c r="AI304" s="298"/>
      <c r="AJ304" s="280"/>
    </row>
    <row r="305" spans="1:36" s="50" customFormat="1" ht="18.75" x14ac:dyDescent="0.25">
      <c r="A305" s="287"/>
      <c r="B305" s="290"/>
      <c r="C305" s="295"/>
      <c r="D305" s="194"/>
      <c r="E305" s="420"/>
      <c r="F305" s="420"/>
      <c r="G305" s="420"/>
      <c r="H305" s="420"/>
      <c r="I305" s="420"/>
      <c r="J305" s="420"/>
      <c r="K305" s="420"/>
      <c r="L305" s="420"/>
      <c r="M305" s="420"/>
      <c r="N305" s="420"/>
      <c r="O305" s="420"/>
      <c r="P305" s="420"/>
      <c r="Q305" s="420"/>
      <c r="R305" s="414"/>
      <c r="S305" s="414"/>
      <c r="T305" s="414"/>
      <c r="U305" s="415"/>
      <c r="V305" s="46">
        <f t="shared" si="65"/>
        <v>0</v>
      </c>
      <c r="W305" s="11">
        <f t="shared" si="66"/>
        <v>0</v>
      </c>
      <c r="X305" s="11">
        <f t="shared" si="67"/>
        <v>0</v>
      </c>
      <c r="Y305" s="71">
        <f t="shared" si="68"/>
        <v>0</v>
      </c>
      <c r="Z305" s="274"/>
      <c r="AA305" s="277"/>
      <c r="AB305" s="277"/>
      <c r="AC305" s="277"/>
      <c r="AD305" s="277"/>
      <c r="AE305" s="277"/>
      <c r="AF305" s="277"/>
      <c r="AG305" s="277"/>
      <c r="AH305" s="280"/>
      <c r="AI305" s="298"/>
      <c r="AJ305" s="280"/>
    </row>
    <row r="306" spans="1:36" s="50" customFormat="1" ht="18.75" x14ac:dyDescent="0.25">
      <c r="A306" s="287"/>
      <c r="B306" s="290"/>
      <c r="C306" s="295"/>
      <c r="D306" s="194"/>
      <c r="E306" s="417"/>
      <c r="F306" s="417"/>
      <c r="G306" s="417"/>
      <c r="H306" s="417"/>
      <c r="I306" s="417"/>
      <c r="J306" s="417"/>
      <c r="K306" s="417"/>
      <c r="L306" s="417"/>
      <c r="M306" s="417"/>
      <c r="N306" s="417"/>
      <c r="O306" s="417"/>
      <c r="P306" s="417"/>
      <c r="Q306" s="417"/>
      <c r="R306" s="418"/>
      <c r="S306" s="418"/>
      <c r="T306" s="418"/>
      <c r="U306" s="419"/>
      <c r="V306" s="46">
        <f t="shared" si="65"/>
        <v>0</v>
      </c>
      <c r="W306" s="11">
        <f t="shared" si="66"/>
        <v>0</v>
      </c>
      <c r="X306" s="11">
        <f t="shared" si="67"/>
        <v>0</v>
      </c>
      <c r="Y306" s="71">
        <f t="shared" si="68"/>
        <v>0</v>
      </c>
      <c r="Z306" s="274"/>
      <c r="AA306" s="277"/>
      <c r="AB306" s="277"/>
      <c r="AC306" s="277"/>
      <c r="AD306" s="277"/>
      <c r="AE306" s="277"/>
      <c r="AF306" s="277"/>
      <c r="AG306" s="277"/>
      <c r="AH306" s="280"/>
      <c r="AI306" s="298"/>
      <c r="AJ306" s="280"/>
    </row>
    <row r="307" spans="1:36" s="50" customFormat="1" ht="18.75" x14ac:dyDescent="0.25">
      <c r="A307" s="287"/>
      <c r="B307" s="290"/>
      <c r="C307" s="295"/>
      <c r="D307" s="194"/>
      <c r="E307" s="420"/>
      <c r="F307" s="420"/>
      <c r="G307" s="420"/>
      <c r="H307" s="420"/>
      <c r="I307" s="420"/>
      <c r="J307" s="420"/>
      <c r="K307" s="420"/>
      <c r="L307" s="420"/>
      <c r="M307" s="420"/>
      <c r="N307" s="420"/>
      <c r="O307" s="420"/>
      <c r="P307" s="420"/>
      <c r="Q307" s="420"/>
      <c r="R307" s="414"/>
      <c r="S307" s="414"/>
      <c r="T307" s="414"/>
      <c r="U307" s="415"/>
      <c r="V307" s="46">
        <f t="shared" si="65"/>
        <v>0</v>
      </c>
      <c r="W307" s="11">
        <f t="shared" si="66"/>
        <v>0</v>
      </c>
      <c r="X307" s="11">
        <f t="shared" si="67"/>
        <v>0</v>
      </c>
      <c r="Y307" s="71">
        <f t="shared" si="68"/>
        <v>0</v>
      </c>
      <c r="Z307" s="274"/>
      <c r="AA307" s="277"/>
      <c r="AB307" s="277"/>
      <c r="AC307" s="277"/>
      <c r="AD307" s="277"/>
      <c r="AE307" s="277"/>
      <c r="AF307" s="277"/>
      <c r="AG307" s="277"/>
      <c r="AH307" s="280"/>
      <c r="AI307" s="298"/>
      <c r="AJ307" s="280"/>
    </row>
    <row r="308" spans="1:36" s="50" customFormat="1" ht="18.75" x14ac:dyDescent="0.25">
      <c r="A308" s="287"/>
      <c r="B308" s="290"/>
      <c r="C308" s="295"/>
      <c r="D308" s="194"/>
      <c r="E308" s="417"/>
      <c r="F308" s="417"/>
      <c r="G308" s="417"/>
      <c r="H308" s="417"/>
      <c r="I308" s="417"/>
      <c r="J308" s="417"/>
      <c r="K308" s="417"/>
      <c r="L308" s="417"/>
      <c r="M308" s="417"/>
      <c r="N308" s="417"/>
      <c r="O308" s="417"/>
      <c r="P308" s="417"/>
      <c r="Q308" s="417"/>
      <c r="R308" s="418"/>
      <c r="S308" s="418"/>
      <c r="T308" s="418"/>
      <c r="U308" s="419"/>
      <c r="V308" s="46">
        <f t="shared" si="65"/>
        <v>0</v>
      </c>
      <c r="W308" s="11">
        <f t="shared" si="66"/>
        <v>0</v>
      </c>
      <c r="X308" s="11">
        <f t="shared" si="67"/>
        <v>0</v>
      </c>
      <c r="Y308" s="71">
        <f t="shared" si="68"/>
        <v>0</v>
      </c>
      <c r="Z308" s="274"/>
      <c r="AA308" s="277"/>
      <c r="AB308" s="277"/>
      <c r="AC308" s="277"/>
      <c r="AD308" s="277"/>
      <c r="AE308" s="277"/>
      <c r="AF308" s="277"/>
      <c r="AG308" s="277"/>
      <c r="AH308" s="280"/>
      <c r="AI308" s="298"/>
      <c r="AJ308" s="280"/>
    </row>
    <row r="309" spans="1:36" s="50" customFormat="1" ht="18.75" x14ac:dyDescent="0.25">
      <c r="A309" s="287"/>
      <c r="B309" s="290"/>
      <c r="C309" s="295"/>
      <c r="D309" s="194"/>
      <c r="E309" s="420"/>
      <c r="F309" s="420"/>
      <c r="G309" s="420"/>
      <c r="H309" s="420"/>
      <c r="I309" s="420"/>
      <c r="J309" s="420"/>
      <c r="K309" s="420"/>
      <c r="L309" s="420"/>
      <c r="M309" s="420"/>
      <c r="N309" s="420"/>
      <c r="O309" s="420"/>
      <c r="P309" s="420"/>
      <c r="Q309" s="420"/>
      <c r="R309" s="414"/>
      <c r="S309" s="414"/>
      <c r="T309" s="414"/>
      <c r="U309" s="415"/>
      <c r="V309" s="46">
        <f t="shared" si="65"/>
        <v>0</v>
      </c>
      <c r="W309" s="11">
        <f t="shared" si="66"/>
        <v>0</v>
      </c>
      <c r="X309" s="11">
        <f t="shared" si="67"/>
        <v>0</v>
      </c>
      <c r="Y309" s="71">
        <f t="shared" si="68"/>
        <v>0</v>
      </c>
      <c r="Z309" s="274"/>
      <c r="AA309" s="277"/>
      <c r="AB309" s="277"/>
      <c r="AC309" s="277"/>
      <c r="AD309" s="277"/>
      <c r="AE309" s="277"/>
      <c r="AF309" s="277"/>
      <c r="AG309" s="277"/>
      <c r="AH309" s="280"/>
      <c r="AI309" s="298"/>
      <c r="AJ309" s="280"/>
    </row>
    <row r="310" spans="1:36" s="50" customFormat="1" ht="18.75" x14ac:dyDescent="0.25">
      <c r="A310" s="287"/>
      <c r="B310" s="290"/>
      <c r="C310" s="295"/>
      <c r="D310" s="194"/>
      <c r="E310" s="417"/>
      <c r="F310" s="417"/>
      <c r="G310" s="417"/>
      <c r="H310" s="417"/>
      <c r="I310" s="417"/>
      <c r="J310" s="417"/>
      <c r="K310" s="417"/>
      <c r="L310" s="417"/>
      <c r="M310" s="417"/>
      <c r="N310" s="417"/>
      <c r="O310" s="417"/>
      <c r="P310" s="417"/>
      <c r="Q310" s="417"/>
      <c r="R310" s="418"/>
      <c r="S310" s="418"/>
      <c r="T310" s="418"/>
      <c r="U310" s="419"/>
      <c r="V310" s="46">
        <f t="shared" si="65"/>
        <v>0</v>
      </c>
      <c r="W310" s="11">
        <f t="shared" si="66"/>
        <v>0</v>
      </c>
      <c r="X310" s="11">
        <f t="shared" si="67"/>
        <v>0</v>
      </c>
      <c r="Y310" s="71">
        <f t="shared" si="68"/>
        <v>0</v>
      </c>
      <c r="Z310" s="274"/>
      <c r="AA310" s="277"/>
      <c r="AB310" s="277"/>
      <c r="AC310" s="277"/>
      <c r="AD310" s="277"/>
      <c r="AE310" s="277"/>
      <c r="AF310" s="277"/>
      <c r="AG310" s="277"/>
      <c r="AH310" s="280"/>
      <c r="AI310" s="298"/>
      <c r="AJ310" s="280"/>
    </row>
    <row r="311" spans="1:36" s="50" customFormat="1" ht="19.5" thickBot="1" x14ac:dyDescent="0.3">
      <c r="A311" s="288"/>
      <c r="B311" s="291"/>
      <c r="C311" s="296"/>
      <c r="D311" s="195"/>
      <c r="E311" s="423"/>
      <c r="F311" s="423"/>
      <c r="G311" s="423"/>
      <c r="H311" s="423"/>
      <c r="I311" s="423"/>
      <c r="J311" s="423"/>
      <c r="K311" s="423"/>
      <c r="L311" s="423"/>
      <c r="M311" s="423"/>
      <c r="N311" s="423"/>
      <c r="O311" s="423"/>
      <c r="P311" s="423"/>
      <c r="Q311" s="423"/>
      <c r="R311" s="424"/>
      <c r="S311" s="424"/>
      <c r="T311" s="424"/>
      <c r="U311" s="425"/>
      <c r="V311" s="47">
        <f t="shared" si="65"/>
        <v>0</v>
      </c>
      <c r="W311" s="12">
        <f t="shared" si="66"/>
        <v>0</v>
      </c>
      <c r="X311" s="12">
        <f t="shared" si="67"/>
        <v>0</v>
      </c>
      <c r="Y311" s="72">
        <f t="shared" si="68"/>
        <v>0</v>
      </c>
      <c r="Z311" s="275"/>
      <c r="AA311" s="278"/>
      <c r="AB311" s="278"/>
      <c r="AC311" s="278"/>
      <c r="AD311" s="278"/>
      <c r="AE311" s="278"/>
      <c r="AF311" s="278"/>
      <c r="AG311" s="278"/>
      <c r="AH311" s="281"/>
      <c r="AI311" s="299"/>
      <c r="AJ311" s="281"/>
    </row>
    <row r="312" spans="1:36" s="50" customFormat="1" ht="18.75" x14ac:dyDescent="0.25">
      <c r="A312" s="286">
        <v>16</v>
      </c>
      <c r="B312" s="289" t="s">
        <v>72</v>
      </c>
      <c r="C312" s="292" t="s">
        <v>19</v>
      </c>
      <c r="D312" s="193">
        <f>160*0.9</f>
        <v>144</v>
      </c>
      <c r="E312" s="426"/>
      <c r="F312" s="381"/>
      <c r="G312" s="381"/>
      <c r="H312" s="381"/>
      <c r="I312" s="381"/>
      <c r="J312" s="381"/>
      <c r="K312" s="381"/>
      <c r="L312" s="381"/>
      <c r="M312" s="381"/>
      <c r="N312" s="381"/>
      <c r="O312" s="381"/>
      <c r="P312" s="381"/>
      <c r="Q312" s="381"/>
      <c r="R312" s="411"/>
      <c r="S312" s="411"/>
      <c r="T312" s="411"/>
      <c r="U312" s="412"/>
      <c r="V312" s="43">
        <f t="shared" si="65"/>
        <v>0</v>
      </c>
      <c r="W312" s="13">
        <f t="shared" si="66"/>
        <v>0</v>
      </c>
      <c r="X312" s="13">
        <f t="shared" si="67"/>
        <v>0</v>
      </c>
      <c r="Y312" s="70">
        <f t="shared" si="68"/>
        <v>0</v>
      </c>
      <c r="Z312" s="273">
        <f t="shared" ref="Z312:AC312" si="77">SUM(V312:V331)</f>
        <v>5.4666666666666659</v>
      </c>
      <c r="AA312" s="276">
        <f t="shared" si="77"/>
        <v>10.466666666666667</v>
      </c>
      <c r="AB312" s="276">
        <f t="shared" si="77"/>
        <v>30.333333333333336</v>
      </c>
      <c r="AC312" s="276">
        <f t="shared" si="77"/>
        <v>45.033333333333331</v>
      </c>
      <c r="AD312" s="276">
        <f t="shared" ref="AD312:AG332" si="78">Z312*0.38*0.9*SQRT(3)</f>
        <v>3.2382421898307725</v>
      </c>
      <c r="AE312" s="276">
        <f t="shared" si="78"/>
        <v>6.2000490707735532</v>
      </c>
      <c r="AF312" s="276">
        <f t="shared" si="78"/>
        <v>17.968295077719532</v>
      </c>
      <c r="AG312" s="276">
        <f t="shared" si="78"/>
        <v>26.676007307691304</v>
      </c>
      <c r="AH312" s="279">
        <f>MAX(Z312:AC331)</f>
        <v>45.033333333333331</v>
      </c>
      <c r="AI312" s="297">
        <f t="shared" ref="AI312" si="79">AH312*0.38*0.9*SQRT(3)</f>
        <v>26.676007307691304</v>
      </c>
      <c r="AJ312" s="279">
        <f t="shared" ref="AJ312" si="80">D312-AI312</f>
        <v>117.32399269230869</v>
      </c>
    </row>
    <row r="313" spans="1:36" s="50" customFormat="1" ht="18.75" x14ac:dyDescent="0.25">
      <c r="A313" s="287"/>
      <c r="B313" s="290"/>
      <c r="C313" s="295"/>
      <c r="D313" s="194"/>
      <c r="E313" s="383" t="s">
        <v>869</v>
      </c>
      <c r="F313" s="383">
        <v>0</v>
      </c>
      <c r="G313" s="383">
        <v>0</v>
      </c>
      <c r="H313" s="383">
        <v>0</v>
      </c>
      <c r="I313" s="383">
        <v>0</v>
      </c>
      <c r="J313" s="383">
        <v>0</v>
      </c>
      <c r="K313" s="383">
        <v>0</v>
      </c>
      <c r="L313" s="383">
        <v>21.5</v>
      </c>
      <c r="M313" s="383">
        <v>22</v>
      </c>
      <c r="N313" s="383">
        <v>23</v>
      </c>
      <c r="O313" s="383">
        <v>37</v>
      </c>
      <c r="P313" s="383">
        <v>36.700000000000003</v>
      </c>
      <c r="Q313" s="383">
        <v>37</v>
      </c>
      <c r="R313" s="414">
        <v>235</v>
      </c>
      <c r="S313" s="414">
        <v>235</v>
      </c>
      <c r="T313" s="414">
        <v>235</v>
      </c>
      <c r="U313" s="415">
        <v>235</v>
      </c>
      <c r="V313" s="46">
        <f t="shared" si="65"/>
        <v>0</v>
      </c>
      <c r="W313" s="11">
        <f t="shared" si="66"/>
        <v>0</v>
      </c>
      <c r="X313" s="11">
        <f t="shared" si="67"/>
        <v>22.166666666666668</v>
      </c>
      <c r="Y313" s="71">
        <f t="shared" si="68"/>
        <v>36.9</v>
      </c>
      <c r="Z313" s="274"/>
      <c r="AA313" s="277"/>
      <c r="AB313" s="277"/>
      <c r="AC313" s="277"/>
      <c r="AD313" s="277"/>
      <c r="AE313" s="277"/>
      <c r="AF313" s="277"/>
      <c r="AG313" s="277"/>
      <c r="AH313" s="280"/>
      <c r="AI313" s="298"/>
      <c r="AJ313" s="280"/>
    </row>
    <row r="314" spans="1:36" s="50" customFormat="1" ht="18.75" x14ac:dyDescent="0.25">
      <c r="A314" s="287"/>
      <c r="B314" s="290"/>
      <c r="C314" s="295"/>
      <c r="D314" s="194"/>
      <c r="E314" s="417"/>
      <c r="F314" s="417"/>
      <c r="G314" s="417"/>
      <c r="H314" s="417"/>
      <c r="I314" s="417"/>
      <c r="J314" s="417"/>
      <c r="K314" s="417"/>
      <c r="L314" s="417"/>
      <c r="M314" s="417"/>
      <c r="N314" s="417"/>
      <c r="O314" s="417"/>
      <c r="P314" s="417"/>
      <c r="Q314" s="417"/>
      <c r="R314" s="418"/>
      <c r="S314" s="418"/>
      <c r="T314" s="418"/>
      <c r="U314" s="419"/>
      <c r="V314" s="46">
        <f t="shared" si="65"/>
        <v>0</v>
      </c>
      <c r="W314" s="11">
        <f t="shared" si="66"/>
        <v>0</v>
      </c>
      <c r="X314" s="11">
        <f t="shared" si="67"/>
        <v>0</v>
      </c>
      <c r="Y314" s="71">
        <f t="shared" si="68"/>
        <v>0</v>
      </c>
      <c r="Z314" s="274"/>
      <c r="AA314" s="277"/>
      <c r="AB314" s="277"/>
      <c r="AC314" s="277"/>
      <c r="AD314" s="277"/>
      <c r="AE314" s="277"/>
      <c r="AF314" s="277"/>
      <c r="AG314" s="277"/>
      <c r="AH314" s="280"/>
      <c r="AI314" s="298"/>
      <c r="AJ314" s="280"/>
    </row>
    <row r="315" spans="1:36" s="50" customFormat="1" ht="18.75" x14ac:dyDescent="0.25">
      <c r="A315" s="287"/>
      <c r="B315" s="290"/>
      <c r="C315" s="295"/>
      <c r="D315" s="194"/>
      <c r="E315" s="383" t="s">
        <v>893</v>
      </c>
      <c r="F315" s="420">
        <v>5.4</v>
      </c>
      <c r="G315" s="420">
        <v>6.3</v>
      </c>
      <c r="H315" s="420">
        <v>4.7</v>
      </c>
      <c r="I315" s="420">
        <v>11.4</v>
      </c>
      <c r="J315" s="420">
        <v>8.6999999999999993</v>
      </c>
      <c r="K315" s="420">
        <v>11.3</v>
      </c>
      <c r="L315" s="420">
        <v>7.4</v>
      </c>
      <c r="M315" s="420">
        <v>8.1999999999999993</v>
      </c>
      <c r="N315" s="420">
        <v>8.9</v>
      </c>
      <c r="O315" s="420">
        <v>6.9</v>
      </c>
      <c r="P315" s="420">
        <v>8.4</v>
      </c>
      <c r="Q315" s="420">
        <v>9.1</v>
      </c>
      <c r="R315" s="414">
        <v>235</v>
      </c>
      <c r="S315" s="414">
        <v>235</v>
      </c>
      <c r="T315" s="414">
        <v>235</v>
      </c>
      <c r="U315" s="415">
        <v>235</v>
      </c>
      <c r="V315" s="46">
        <f t="shared" si="65"/>
        <v>5.4666666666666659</v>
      </c>
      <c r="W315" s="11">
        <f t="shared" si="66"/>
        <v>10.466666666666667</v>
      </c>
      <c r="X315" s="11">
        <f t="shared" si="67"/>
        <v>8.1666666666666661</v>
      </c>
      <c r="Y315" s="71">
        <f t="shared" si="68"/>
        <v>8.1333333333333329</v>
      </c>
      <c r="Z315" s="274"/>
      <c r="AA315" s="277"/>
      <c r="AB315" s="277"/>
      <c r="AC315" s="277"/>
      <c r="AD315" s="277"/>
      <c r="AE315" s="277"/>
      <c r="AF315" s="277"/>
      <c r="AG315" s="277"/>
      <c r="AH315" s="280"/>
      <c r="AI315" s="298"/>
      <c r="AJ315" s="280"/>
    </row>
    <row r="316" spans="1:36" s="50" customFormat="1" ht="18.75" x14ac:dyDescent="0.25">
      <c r="A316" s="287"/>
      <c r="B316" s="290"/>
      <c r="C316" s="295"/>
      <c r="D316" s="194"/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  <c r="P316" s="417"/>
      <c r="Q316" s="417"/>
      <c r="R316" s="418"/>
      <c r="S316" s="418"/>
      <c r="T316" s="418"/>
      <c r="U316" s="419"/>
      <c r="V316" s="46">
        <f t="shared" si="65"/>
        <v>0</v>
      </c>
      <c r="W316" s="11">
        <f t="shared" si="66"/>
        <v>0</v>
      </c>
      <c r="X316" s="11">
        <f t="shared" si="67"/>
        <v>0</v>
      </c>
      <c r="Y316" s="71">
        <f t="shared" si="68"/>
        <v>0</v>
      </c>
      <c r="Z316" s="274"/>
      <c r="AA316" s="277"/>
      <c r="AB316" s="277"/>
      <c r="AC316" s="277"/>
      <c r="AD316" s="277"/>
      <c r="AE316" s="277"/>
      <c r="AF316" s="277"/>
      <c r="AG316" s="277"/>
      <c r="AH316" s="280"/>
      <c r="AI316" s="298"/>
      <c r="AJ316" s="280"/>
    </row>
    <row r="317" spans="1:36" s="50" customFormat="1" ht="18.75" x14ac:dyDescent="0.25">
      <c r="A317" s="287"/>
      <c r="B317" s="290"/>
      <c r="C317" s="295"/>
      <c r="D317" s="194"/>
      <c r="E317" s="420"/>
      <c r="F317" s="420"/>
      <c r="G317" s="420"/>
      <c r="H317" s="420"/>
      <c r="I317" s="420"/>
      <c r="J317" s="420"/>
      <c r="K317" s="420"/>
      <c r="L317" s="420"/>
      <c r="M317" s="420"/>
      <c r="N317" s="420"/>
      <c r="O317" s="420"/>
      <c r="P317" s="420"/>
      <c r="Q317" s="420"/>
      <c r="R317" s="414"/>
      <c r="S317" s="414"/>
      <c r="T317" s="414"/>
      <c r="U317" s="415"/>
      <c r="V317" s="46">
        <f t="shared" si="65"/>
        <v>0</v>
      </c>
      <c r="W317" s="11">
        <f t="shared" si="66"/>
        <v>0</v>
      </c>
      <c r="X317" s="11">
        <f t="shared" si="67"/>
        <v>0</v>
      </c>
      <c r="Y317" s="71">
        <f t="shared" si="68"/>
        <v>0</v>
      </c>
      <c r="Z317" s="274"/>
      <c r="AA317" s="277"/>
      <c r="AB317" s="277"/>
      <c r="AC317" s="277"/>
      <c r="AD317" s="277"/>
      <c r="AE317" s="277"/>
      <c r="AF317" s="277"/>
      <c r="AG317" s="277"/>
      <c r="AH317" s="280"/>
      <c r="AI317" s="298"/>
      <c r="AJ317" s="280"/>
    </row>
    <row r="318" spans="1:36" s="50" customFormat="1" ht="18.75" x14ac:dyDescent="0.25">
      <c r="A318" s="287"/>
      <c r="B318" s="290"/>
      <c r="C318" s="295"/>
      <c r="D318" s="194"/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8"/>
      <c r="S318" s="418"/>
      <c r="T318" s="418"/>
      <c r="U318" s="419"/>
      <c r="V318" s="46">
        <f t="shared" si="65"/>
        <v>0</v>
      </c>
      <c r="W318" s="11">
        <f t="shared" si="66"/>
        <v>0</v>
      </c>
      <c r="X318" s="11">
        <f t="shared" si="67"/>
        <v>0</v>
      </c>
      <c r="Y318" s="71">
        <f t="shared" si="68"/>
        <v>0</v>
      </c>
      <c r="Z318" s="274"/>
      <c r="AA318" s="277"/>
      <c r="AB318" s="277"/>
      <c r="AC318" s="277"/>
      <c r="AD318" s="277"/>
      <c r="AE318" s="277"/>
      <c r="AF318" s="277"/>
      <c r="AG318" s="277"/>
      <c r="AH318" s="280"/>
      <c r="AI318" s="298"/>
      <c r="AJ318" s="280"/>
    </row>
    <row r="319" spans="1:36" s="50" customFormat="1" ht="18.75" x14ac:dyDescent="0.25">
      <c r="A319" s="287"/>
      <c r="B319" s="290"/>
      <c r="C319" s="295"/>
      <c r="D319" s="194"/>
      <c r="E319" s="420"/>
      <c r="F319" s="420"/>
      <c r="G319" s="420"/>
      <c r="H319" s="420"/>
      <c r="I319" s="420"/>
      <c r="J319" s="420"/>
      <c r="K319" s="420"/>
      <c r="L319" s="420"/>
      <c r="M319" s="420"/>
      <c r="N319" s="420"/>
      <c r="O319" s="420"/>
      <c r="P319" s="420"/>
      <c r="Q319" s="420"/>
      <c r="R319" s="414"/>
      <c r="S319" s="414"/>
      <c r="T319" s="414"/>
      <c r="U319" s="415"/>
      <c r="V319" s="46">
        <f t="shared" si="65"/>
        <v>0</v>
      </c>
      <c r="W319" s="11">
        <f t="shared" si="66"/>
        <v>0</v>
      </c>
      <c r="X319" s="11">
        <f t="shared" si="67"/>
        <v>0</v>
      </c>
      <c r="Y319" s="71">
        <f t="shared" si="68"/>
        <v>0</v>
      </c>
      <c r="Z319" s="274"/>
      <c r="AA319" s="277"/>
      <c r="AB319" s="277"/>
      <c r="AC319" s="277"/>
      <c r="AD319" s="277"/>
      <c r="AE319" s="277"/>
      <c r="AF319" s="277"/>
      <c r="AG319" s="277"/>
      <c r="AH319" s="280"/>
      <c r="AI319" s="298"/>
      <c r="AJ319" s="280"/>
    </row>
    <row r="320" spans="1:36" s="50" customFormat="1" ht="18.75" x14ac:dyDescent="0.25">
      <c r="A320" s="287"/>
      <c r="B320" s="290"/>
      <c r="C320" s="295"/>
      <c r="D320" s="194"/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8"/>
      <c r="S320" s="418"/>
      <c r="T320" s="418"/>
      <c r="U320" s="419"/>
      <c r="V320" s="46">
        <f t="shared" si="65"/>
        <v>0</v>
      </c>
      <c r="W320" s="11">
        <f t="shared" si="66"/>
        <v>0</v>
      </c>
      <c r="X320" s="11">
        <f t="shared" si="67"/>
        <v>0</v>
      </c>
      <c r="Y320" s="71">
        <f t="shared" si="68"/>
        <v>0</v>
      </c>
      <c r="Z320" s="274"/>
      <c r="AA320" s="277"/>
      <c r="AB320" s="277"/>
      <c r="AC320" s="277"/>
      <c r="AD320" s="277"/>
      <c r="AE320" s="277"/>
      <c r="AF320" s="277"/>
      <c r="AG320" s="277"/>
      <c r="AH320" s="280"/>
      <c r="AI320" s="298"/>
      <c r="AJ320" s="280"/>
    </row>
    <row r="321" spans="1:36" s="50" customFormat="1" ht="18.75" x14ac:dyDescent="0.25">
      <c r="A321" s="287"/>
      <c r="B321" s="290"/>
      <c r="C321" s="295"/>
      <c r="D321" s="194"/>
      <c r="E321" s="420"/>
      <c r="F321" s="420"/>
      <c r="G321" s="420"/>
      <c r="H321" s="420"/>
      <c r="I321" s="420"/>
      <c r="J321" s="420"/>
      <c r="K321" s="420"/>
      <c r="L321" s="420"/>
      <c r="M321" s="420"/>
      <c r="N321" s="420"/>
      <c r="O321" s="420"/>
      <c r="P321" s="420"/>
      <c r="Q321" s="420"/>
      <c r="R321" s="414"/>
      <c r="S321" s="414"/>
      <c r="T321" s="414"/>
      <c r="U321" s="415"/>
      <c r="V321" s="46">
        <f t="shared" si="65"/>
        <v>0</v>
      </c>
      <c r="W321" s="11">
        <f t="shared" si="66"/>
        <v>0</v>
      </c>
      <c r="X321" s="11">
        <f t="shared" si="67"/>
        <v>0</v>
      </c>
      <c r="Y321" s="71">
        <f t="shared" si="68"/>
        <v>0</v>
      </c>
      <c r="Z321" s="274"/>
      <c r="AA321" s="277"/>
      <c r="AB321" s="277"/>
      <c r="AC321" s="277"/>
      <c r="AD321" s="277"/>
      <c r="AE321" s="277"/>
      <c r="AF321" s="277"/>
      <c r="AG321" s="277"/>
      <c r="AH321" s="280"/>
      <c r="AI321" s="298"/>
      <c r="AJ321" s="280"/>
    </row>
    <row r="322" spans="1:36" s="50" customFormat="1" ht="18.75" x14ac:dyDescent="0.25">
      <c r="A322" s="287"/>
      <c r="B322" s="290"/>
      <c r="C322" s="295"/>
      <c r="D322" s="194"/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8"/>
      <c r="S322" s="418"/>
      <c r="T322" s="418"/>
      <c r="U322" s="419"/>
      <c r="V322" s="46">
        <f t="shared" si="65"/>
        <v>0</v>
      </c>
      <c r="W322" s="11">
        <f t="shared" si="66"/>
        <v>0</v>
      </c>
      <c r="X322" s="11">
        <f t="shared" si="67"/>
        <v>0</v>
      </c>
      <c r="Y322" s="71">
        <f t="shared" si="68"/>
        <v>0</v>
      </c>
      <c r="Z322" s="274"/>
      <c r="AA322" s="277"/>
      <c r="AB322" s="277"/>
      <c r="AC322" s="277"/>
      <c r="AD322" s="277"/>
      <c r="AE322" s="277"/>
      <c r="AF322" s="277"/>
      <c r="AG322" s="277"/>
      <c r="AH322" s="280"/>
      <c r="AI322" s="298"/>
      <c r="AJ322" s="280"/>
    </row>
    <row r="323" spans="1:36" s="50" customFormat="1" ht="18.75" x14ac:dyDescent="0.25">
      <c r="A323" s="287"/>
      <c r="B323" s="290"/>
      <c r="C323" s="295"/>
      <c r="D323" s="194"/>
      <c r="E323" s="420"/>
      <c r="F323" s="420"/>
      <c r="G323" s="420"/>
      <c r="H323" s="420"/>
      <c r="I323" s="420"/>
      <c r="J323" s="420"/>
      <c r="K323" s="420"/>
      <c r="L323" s="420"/>
      <c r="M323" s="420"/>
      <c r="N323" s="420"/>
      <c r="O323" s="420"/>
      <c r="P323" s="420"/>
      <c r="Q323" s="420"/>
      <c r="R323" s="414"/>
      <c r="S323" s="414"/>
      <c r="T323" s="414"/>
      <c r="U323" s="415"/>
      <c r="V323" s="46">
        <f t="shared" si="65"/>
        <v>0</v>
      </c>
      <c r="W323" s="11">
        <f t="shared" si="66"/>
        <v>0</v>
      </c>
      <c r="X323" s="11">
        <f t="shared" si="67"/>
        <v>0</v>
      </c>
      <c r="Y323" s="71">
        <f t="shared" si="68"/>
        <v>0</v>
      </c>
      <c r="Z323" s="274"/>
      <c r="AA323" s="277"/>
      <c r="AB323" s="277"/>
      <c r="AC323" s="277"/>
      <c r="AD323" s="277"/>
      <c r="AE323" s="277"/>
      <c r="AF323" s="277"/>
      <c r="AG323" s="277"/>
      <c r="AH323" s="280"/>
      <c r="AI323" s="298"/>
      <c r="AJ323" s="280"/>
    </row>
    <row r="324" spans="1:36" s="50" customFormat="1" ht="18.75" x14ac:dyDescent="0.25">
      <c r="A324" s="287"/>
      <c r="B324" s="290"/>
      <c r="C324" s="295"/>
      <c r="D324" s="194"/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8"/>
      <c r="S324" s="418"/>
      <c r="T324" s="418"/>
      <c r="U324" s="419"/>
      <c r="V324" s="46">
        <f t="shared" si="65"/>
        <v>0</v>
      </c>
      <c r="W324" s="11">
        <f t="shared" si="66"/>
        <v>0</v>
      </c>
      <c r="X324" s="11">
        <f t="shared" si="67"/>
        <v>0</v>
      </c>
      <c r="Y324" s="71">
        <f t="shared" si="68"/>
        <v>0</v>
      </c>
      <c r="Z324" s="274"/>
      <c r="AA324" s="277"/>
      <c r="AB324" s="277"/>
      <c r="AC324" s="277"/>
      <c r="AD324" s="277"/>
      <c r="AE324" s="277"/>
      <c r="AF324" s="277"/>
      <c r="AG324" s="277"/>
      <c r="AH324" s="280"/>
      <c r="AI324" s="298"/>
      <c r="AJ324" s="280"/>
    </row>
    <row r="325" spans="1:36" s="50" customFormat="1" ht="18.75" x14ac:dyDescent="0.25">
      <c r="A325" s="287"/>
      <c r="B325" s="290"/>
      <c r="C325" s="295"/>
      <c r="D325" s="194"/>
      <c r="E325" s="420"/>
      <c r="F325" s="420"/>
      <c r="G325" s="420"/>
      <c r="H325" s="420"/>
      <c r="I325" s="420"/>
      <c r="J325" s="420"/>
      <c r="K325" s="420"/>
      <c r="L325" s="420"/>
      <c r="M325" s="420"/>
      <c r="N325" s="420"/>
      <c r="O325" s="420"/>
      <c r="P325" s="420"/>
      <c r="Q325" s="420"/>
      <c r="R325" s="414"/>
      <c r="S325" s="414"/>
      <c r="T325" s="414"/>
      <c r="U325" s="415"/>
      <c r="V325" s="46">
        <f t="shared" si="65"/>
        <v>0</v>
      </c>
      <c r="W325" s="11">
        <f t="shared" si="66"/>
        <v>0</v>
      </c>
      <c r="X325" s="11">
        <f t="shared" si="67"/>
        <v>0</v>
      </c>
      <c r="Y325" s="71">
        <f t="shared" si="68"/>
        <v>0</v>
      </c>
      <c r="Z325" s="274"/>
      <c r="AA325" s="277"/>
      <c r="AB325" s="277"/>
      <c r="AC325" s="277"/>
      <c r="AD325" s="277"/>
      <c r="AE325" s="277"/>
      <c r="AF325" s="277"/>
      <c r="AG325" s="277"/>
      <c r="AH325" s="280"/>
      <c r="AI325" s="298"/>
      <c r="AJ325" s="280"/>
    </row>
    <row r="326" spans="1:36" s="50" customFormat="1" ht="18.75" x14ac:dyDescent="0.25">
      <c r="A326" s="287"/>
      <c r="B326" s="290"/>
      <c r="C326" s="295"/>
      <c r="D326" s="194"/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8"/>
      <c r="S326" s="418"/>
      <c r="T326" s="418"/>
      <c r="U326" s="419"/>
      <c r="V326" s="46">
        <f t="shared" si="65"/>
        <v>0</v>
      </c>
      <c r="W326" s="11">
        <f t="shared" si="66"/>
        <v>0</v>
      </c>
      <c r="X326" s="11">
        <f t="shared" si="67"/>
        <v>0</v>
      </c>
      <c r="Y326" s="71">
        <f t="shared" si="68"/>
        <v>0</v>
      </c>
      <c r="Z326" s="274"/>
      <c r="AA326" s="277"/>
      <c r="AB326" s="277"/>
      <c r="AC326" s="277"/>
      <c r="AD326" s="277"/>
      <c r="AE326" s="277"/>
      <c r="AF326" s="277"/>
      <c r="AG326" s="277"/>
      <c r="AH326" s="280"/>
      <c r="AI326" s="298"/>
      <c r="AJ326" s="280"/>
    </row>
    <row r="327" spans="1:36" s="50" customFormat="1" ht="18.75" x14ac:dyDescent="0.25">
      <c r="A327" s="287"/>
      <c r="B327" s="290"/>
      <c r="C327" s="295"/>
      <c r="D327" s="194"/>
      <c r="E327" s="420"/>
      <c r="F327" s="420"/>
      <c r="G327" s="420"/>
      <c r="H327" s="420"/>
      <c r="I327" s="420"/>
      <c r="J327" s="420"/>
      <c r="K327" s="420"/>
      <c r="L327" s="420"/>
      <c r="M327" s="420"/>
      <c r="N327" s="420"/>
      <c r="O327" s="420"/>
      <c r="P327" s="420"/>
      <c r="Q327" s="420"/>
      <c r="R327" s="414"/>
      <c r="S327" s="414"/>
      <c r="T327" s="414"/>
      <c r="U327" s="415"/>
      <c r="V327" s="46">
        <f t="shared" si="65"/>
        <v>0</v>
      </c>
      <c r="W327" s="11">
        <f t="shared" si="66"/>
        <v>0</v>
      </c>
      <c r="X327" s="11">
        <f t="shared" si="67"/>
        <v>0</v>
      </c>
      <c r="Y327" s="71">
        <f t="shared" si="68"/>
        <v>0</v>
      </c>
      <c r="Z327" s="274"/>
      <c r="AA327" s="277"/>
      <c r="AB327" s="277"/>
      <c r="AC327" s="277"/>
      <c r="AD327" s="277"/>
      <c r="AE327" s="277"/>
      <c r="AF327" s="277"/>
      <c r="AG327" s="277"/>
      <c r="AH327" s="280"/>
      <c r="AI327" s="298"/>
      <c r="AJ327" s="280"/>
    </row>
    <row r="328" spans="1:36" s="50" customFormat="1" ht="18.75" x14ac:dyDescent="0.25">
      <c r="A328" s="287"/>
      <c r="B328" s="290"/>
      <c r="C328" s="295"/>
      <c r="D328" s="194"/>
      <c r="E328" s="417"/>
      <c r="F328" s="417"/>
      <c r="G328" s="417"/>
      <c r="H328" s="417"/>
      <c r="I328" s="417"/>
      <c r="J328" s="417"/>
      <c r="K328" s="417"/>
      <c r="L328" s="417"/>
      <c r="M328" s="417"/>
      <c r="N328" s="417"/>
      <c r="O328" s="417"/>
      <c r="P328" s="417"/>
      <c r="Q328" s="417"/>
      <c r="R328" s="418"/>
      <c r="S328" s="418"/>
      <c r="T328" s="418"/>
      <c r="U328" s="419"/>
      <c r="V328" s="46">
        <f t="shared" si="65"/>
        <v>0</v>
      </c>
      <c r="W328" s="11">
        <f t="shared" si="66"/>
        <v>0</v>
      </c>
      <c r="X328" s="11">
        <f t="shared" si="67"/>
        <v>0</v>
      </c>
      <c r="Y328" s="71">
        <f t="shared" si="68"/>
        <v>0</v>
      </c>
      <c r="Z328" s="274"/>
      <c r="AA328" s="277"/>
      <c r="AB328" s="277"/>
      <c r="AC328" s="277"/>
      <c r="AD328" s="277"/>
      <c r="AE328" s="277"/>
      <c r="AF328" s="277"/>
      <c r="AG328" s="277"/>
      <c r="AH328" s="280"/>
      <c r="AI328" s="298"/>
      <c r="AJ328" s="280"/>
    </row>
    <row r="329" spans="1:36" s="50" customFormat="1" ht="18.75" x14ac:dyDescent="0.25">
      <c r="A329" s="287"/>
      <c r="B329" s="290"/>
      <c r="C329" s="295"/>
      <c r="D329" s="194"/>
      <c r="E329" s="420"/>
      <c r="F329" s="420"/>
      <c r="G329" s="420"/>
      <c r="H329" s="420"/>
      <c r="I329" s="420"/>
      <c r="J329" s="420"/>
      <c r="K329" s="420"/>
      <c r="L329" s="420"/>
      <c r="M329" s="420"/>
      <c r="N329" s="420"/>
      <c r="O329" s="420"/>
      <c r="P329" s="420"/>
      <c r="Q329" s="420"/>
      <c r="R329" s="414"/>
      <c r="S329" s="414"/>
      <c r="T329" s="414"/>
      <c r="U329" s="415"/>
      <c r="V329" s="46">
        <f t="shared" si="65"/>
        <v>0</v>
      </c>
      <c r="W329" s="11">
        <f t="shared" si="66"/>
        <v>0</v>
      </c>
      <c r="X329" s="11">
        <f t="shared" si="67"/>
        <v>0</v>
      </c>
      <c r="Y329" s="71">
        <f t="shared" si="68"/>
        <v>0</v>
      </c>
      <c r="Z329" s="274"/>
      <c r="AA329" s="277"/>
      <c r="AB329" s="277"/>
      <c r="AC329" s="277"/>
      <c r="AD329" s="277"/>
      <c r="AE329" s="277"/>
      <c r="AF329" s="277"/>
      <c r="AG329" s="277"/>
      <c r="AH329" s="280"/>
      <c r="AI329" s="298"/>
      <c r="AJ329" s="280"/>
    </row>
    <row r="330" spans="1:36" s="50" customFormat="1" ht="18.75" x14ac:dyDescent="0.25">
      <c r="A330" s="287"/>
      <c r="B330" s="290"/>
      <c r="C330" s="295"/>
      <c r="D330" s="194"/>
      <c r="E330" s="417"/>
      <c r="F330" s="417"/>
      <c r="G330" s="417"/>
      <c r="H330" s="417"/>
      <c r="I330" s="417"/>
      <c r="J330" s="417"/>
      <c r="K330" s="417"/>
      <c r="L330" s="417"/>
      <c r="M330" s="417"/>
      <c r="N330" s="417"/>
      <c r="O330" s="417"/>
      <c r="P330" s="417"/>
      <c r="Q330" s="417"/>
      <c r="R330" s="418"/>
      <c r="S330" s="418"/>
      <c r="T330" s="418"/>
      <c r="U330" s="419"/>
      <c r="V330" s="46">
        <f t="shared" si="65"/>
        <v>0</v>
      </c>
      <c r="W330" s="11">
        <f t="shared" si="66"/>
        <v>0</v>
      </c>
      <c r="X330" s="11">
        <f t="shared" si="67"/>
        <v>0</v>
      </c>
      <c r="Y330" s="71">
        <f t="shared" si="68"/>
        <v>0</v>
      </c>
      <c r="Z330" s="274"/>
      <c r="AA330" s="277"/>
      <c r="AB330" s="277"/>
      <c r="AC330" s="277"/>
      <c r="AD330" s="277"/>
      <c r="AE330" s="277"/>
      <c r="AF330" s="277"/>
      <c r="AG330" s="277"/>
      <c r="AH330" s="280"/>
      <c r="AI330" s="298"/>
      <c r="AJ330" s="280"/>
    </row>
    <row r="331" spans="1:36" s="50" customFormat="1" ht="19.5" thickBot="1" x14ac:dyDescent="0.3">
      <c r="A331" s="288"/>
      <c r="B331" s="291"/>
      <c r="C331" s="296"/>
      <c r="D331" s="195"/>
      <c r="E331" s="423"/>
      <c r="F331" s="423"/>
      <c r="G331" s="423"/>
      <c r="H331" s="423"/>
      <c r="I331" s="423"/>
      <c r="J331" s="423"/>
      <c r="K331" s="423"/>
      <c r="L331" s="423"/>
      <c r="M331" s="423"/>
      <c r="N331" s="423"/>
      <c r="O331" s="423"/>
      <c r="P331" s="423"/>
      <c r="Q331" s="423"/>
      <c r="R331" s="424"/>
      <c r="S331" s="424"/>
      <c r="T331" s="424"/>
      <c r="U331" s="425"/>
      <c r="V331" s="47">
        <f t="shared" si="65"/>
        <v>0</v>
      </c>
      <c r="W331" s="12">
        <f t="shared" si="66"/>
        <v>0</v>
      </c>
      <c r="X331" s="12">
        <f t="shared" si="67"/>
        <v>0</v>
      </c>
      <c r="Y331" s="72">
        <f t="shared" si="68"/>
        <v>0</v>
      </c>
      <c r="Z331" s="275"/>
      <c r="AA331" s="278"/>
      <c r="AB331" s="278"/>
      <c r="AC331" s="278"/>
      <c r="AD331" s="278"/>
      <c r="AE331" s="278"/>
      <c r="AF331" s="278"/>
      <c r="AG331" s="278"/>
      <c r="AH331" s="281"/>
      <c r="AI331" s="299"/>
      <c r="AJ331" s="281"/>
    </row>
    <row r="332" spans="1:36" s="50" customFormat="1" ht="18.75" x14ac:dyDescent="0.25">
      <c r="A332" s="286">
        <v>17</v>
      </c>
      <c r="B332" s="289" t="s">
        <v>74</v>
      </c>
      <c r="C332" s="292" t="s">
        <v>22</v>
      </c>
      <c r="D332" s="193">
        <f>250*0.9</f>
        <v>225</v>
      </c>
      <c r="E332" s="426"/>
      <c r="F332" s="381"/>
      <c r="G332" s="381"/>
      <c r="H332" s="381"/>
      <c r="I332" s="381"/>
      <c r="J332" s="381"/>
      <c r="K332" s="381"/>
      <c r="L332" s="381"/>
      <c r="M332" s="381"/>
      <c r="N332" s="381"/>
      <c r="O332" s="381"/>
      <c r="P332" s="381"/>
      <c r="Q332" s="381"/>
      <c r="R332" s="411"/>
      <c r="S332" s="411"/>
      <c r="T332" s="411"/>
      <c r="U332" s="412"/>
      <c r="V332" s="43">
        <f t="shared" ref="V332:V395" si="81">IF(AND(F332=0,G332=0,H332=0),0,IF(AND(F332=0,G332=0),H332,IF(AND(F332=0,H332=0),G332,IF(AND(G332=0,H332=0),F332,IF(F332=0,(G332+H332)/2,IF(G332=0,(F332+H332)/2,IF(H332=0,(F332+G332)/2,(F332+G332+H332)/3)))))))</f>
        <v>0</v>
      </c>
      <c r="W332" s="13">
        <f t="shared" ref="W332:W395" si="82">IF(AND(I332=0,J332=0,K332=0),0,IF(AND(I332=0,J332=0),K332,IF(AND(I332=0,K332=0),J332,IF(AND(J332=0,K332=0),I332,IF(I332=0,(J332+K332)/2,IF(J332=0,(I332+K332)/2,IF(K332=0,(I332+J332)/2,(I332+J332+K332)/3)))))))</f>
        <v>0</v>
      </c>
      <c r="X332" s="13">
        <f t="shared" ref="X332:X395" si="83">IF(AND(L332=0,M332=0,N332=0),0,IF(AND(L332=0,M332=0),N332,IF(AND(L332=0,N332=0),M332,IF(AND(M332=0,N332=0),L332,IF(L332=0,(M332+N332)/2,IF(M332=0,(L332+N332)/2,IF(N332=0,(L332+M332)/2,(L332+M332+N332)/3)))))))</f>
        <v>0</v>
      </c>
      <c r="Y332" s="70">
        <f t="shared" ref="Y332:Y395" si="84">IF(AND(O332=0,P332=0,Q332=0),0,IF(AND(O332=0,P332=0),Q332,IF(AND(O332=0,Q332=0),P332,IF(AND(P332=0,Q332=0),O332,IF(O332=0,(P332+Q332)/2,IF(P332=0,(O332+Q332)/2,IF(Q332=0,(O332+P332)/2,(O332+P332+Q332)/3)))))))</f>
        <v>0</v>
      </c>
      <c r="Z332" s="273">
        <f t="shared" ref="Z332:AC332" si="85">SUM(V332:V351)</f>
        <v>2.9499999999999997</v>
      </c>
      <c r="AA332" s="276">
        <f t="shared" si="85"/>
        <v>5.5</v>
      </c>
      <c r="AB332" s="276">
        <f t="shared" si="85"/>
        <v>22.233333333333334</v>
      </c>
      <c r="AC332" s="276">
        <f t="shared" si="85"/>
        <v>7.95</v>
      </c>
      <c r="AD332" s="276">
        <f t="shared" ref="AD332" si="86">Z332*0.38*0.9*SQRT(3)</f>
        <v>1.7474660597562404</v>
      </c>
      <c r="AE332" s="276">
        <f t="shared" si="78"/>
        <v>3.2579875690370579</v>
      </c>
      <c r="AF332" s="276">
        <f t="shared" si="78"/>
        <v>13.17016793059223</v>
      </c>
      <c r="AG332" s="276">
        <f t="shared" si="78"/>
        <v>4.7092729406990204</v>
      </c>
      <c r="AH332" s="279">
        <f>MAX(Z332:AC351)</f>
        <v>22.233333333333334</v>
      </c>
      <c r="AI332" s="297">
        <f t="shared" ref="AI332" si="87">AH332*0.38*0.9*SQRT(3)</f>
        <v>13.17016793059223</v>
      </c>
      <c r="AJ332" s="279">
        <f t="shared" ref="AJ332" si="88">D332-AI332</f>
        <v>211.82983206940776</v>
      </c>
    </row>
    <row r="333" spans="1:36" s="50" customFormat="1" ht="18.75" x14ac:dyDescent="0.25">
      <c r="A333" s="287"/>
      <c r="B333" s="290"/>
      <c r="C333" s="295"/>
      <c r="D333" s="194"/>
      <c r="E333" s="383" t="s">
        <v>904</v>
      </c>
      <c r="F333" s="383">
        <v>0</v>
      </c>
      <c r="G333" s="383">
        <v>0</v>
      </c>
      <c r="H333" s="383">
        <v>0</v>
      </c>
      <c r="I333" s="383">
        <v>0.2</v>
      </c>
      <c r="J333" s="383">
        <v>0.7</v>
      </c>
      <c r="K333" s="383">
        <v>0</v>
      </c>
      <c r="L333" s="383">
        <v>14.1</v>
      </c>
      <c r="M333" s="383">
        <v>15</v>
      </c>
      <c r="N333" s="383">
        <v>13.9</v>
      </c>
      <c r="O333" s="383">
        <v>0</v>
      </c>
      <c r="P333" s="383">
        <v>0</v>
      </c>
      <c r="Q333" s="383">
        <v>1.5</v>
      </c>
      <c r="R333" s="414">
        <v>233</v>
      </c>
      <c r="S333" s="414">
        <v>233</v>
      </c>
      <c r="T333" s="414">
        <v>233</v>
      </c>
      <c r="U333" s="415">
        <v>233</v>
      </c>
      <c r="V333" s="46">
        <f t="shared" si="81"/>
        <v>0</v>
      </c>
      <c r="W333" s="11">
        <f t="shared" si="82"/>
        <v>0.44999999999999996</v>
      </c>
      <c r="X333" s="11">
        <f t="shared" si="83"/>
        <v>14.333333333333334</v>
      </c>
      <c r="Y333" s="71">
        <f t="shared" si="84"/>
        <v>1.5</v>
      </c>
      <c r="Z333" s="274"/>
      <c r="AA333" s="277"/>
      <c r="AB333" s="277"/>
      <c r="AC333" s="277"/>
      <c r="AD333" s="277"/>
      <c r="AE333" s="277"/>
      <c r="AF333" s="277"/>
      <c r="AG333" s="277"/>
      <c r="AH333" s="280"/>
      <c r="AI333" s="298"/>
      <c r="AJ333" s="280"/>
    </row>
    <row r="334" spans="1:36" s="50" customFormat="1" ht="18.75" x14ac:dyDescent="0.25">
      <c r="A334" s="287"/>
      <c r="B334" s="290"/>
      <c r="C334" s="295"/>
      <c r="D334" s="194"/>
      <c r="E334" s="417"/>
      <c r="F334" s="417"/>
      <c r="G334" s="417"/>
      <c r="H334" s="417"/>
      <c r="I334" s="417"/>
      <c r="J334" s="417"/>
      <c r="K334" s="417"/>
      <c r="L334" s="417"/>
      <c r="M334" s="417"/>
      <c r="N334" s="417"/>
      <c r="O334" s="417"/>
      <c r="P334" s="417"/>
      <c r="Q334" s="417"/>
      <c r="R334" s="418"/>
      <c r="S334" s="418"/>
      <c r="T334" s="418"/>
      <c r="U334" s="419"/>
      <c r="V334" s="46">
        <f t="shared" si="81"/>
        <v>0</v>
      </c>
      <c r="W334" s="11">
        <f t="shared" si="82"/>
        <v>0</v>
      </c>
      <c r="X334" s="11">
        <f t="shared" si="83"/>
        <v>0</v>
      </c>
      <c r="Y334" s="71">
        <f t="shared" si="84"/>
        <v>0</v>
      </c>
      <c r="Z334" s="274"/>
      <c r="AA334" s="277"/>
      <c r="AB334" s="277"/>
      <c r="AC334" s="277"/>
      <c r="AD334" s="277"/>
      <c r="AE334" s="277"/>
      <c r="AF334" s="277"/>
      <c r="AG334" s="277"/>
      <c r="AH334" s="280"/>
      <c r="AI334" s="298"/>
      <c r="AJ334" s="280"/>
    </row>
    <row r="335" spans="1:36" s="50" customFormat="1" ht="18.75" x14ac:dyDescent="0.25">
      <c r="A335" s="287"/>
      <c r="B335" s="290"/>
      <c r="C335" s="295"/>
      <c r="D335" s="194"/>
      <c r="E335" s="383" t="s">
        <v>664</v>
      </c>
      <c r="F335" s="383">
        <v>0.1</v>
      </c>
      <c r="G335" s="383">
        <v>0.1</v>
      </c>
      <c r="H335" s="383">
        <v>0</v>
      </c>
      <c r="I335" s="420">
        <v>0</v>
      </c>
      <c r="J335" s="420">
        <v>0.7</v>
      </c>
      <c r="K335" s="420">
        <v>0.2</v>
      </c>
      <c r="L335" s="420">
        <v>7.5</v>
      </c>
      <c r="M335" s="420">
        <v>0.5</v>
      </c>
      <c r="N335" s="420">
        <v>0</v>
      </c>
      <c r="O335" s="420">
        <v>7.4</v>
      </c>
      <c r="P335" s="420">
        <v>0.5</v>
      </c>
      <c r="Q335" s="420">
        <v>0</v>
      </c>
      <c r="R335" s="414">
        <v>233</v>
      </c>
      <c r="S335" s="414">
        <v>233</v>
      </c>
      <c r="T335" s="414">
        <v>233</v>
      </c>
      <c r="U335" s="415">
        <v>233</v>
      </c>
      <c r="V335" s="46">
        <f t="shared" si="81"/>
        <v>0.1</v>
      </c>
      <c r="W335" s="11">
        <f t="shared" si="82"/>
        <v>0.44999999999999996</v>
      </c>
      <c r="X335" s="11">
        <f t="shared" si="83"/>
        <v>4</v>
      </c>
      <c r="Y335" s="71">
        <f t="shared" si="84"/>
        <v>3.95</v>
      </c>
      <c r="Z335" s="274"/>
      <c r="AA335" s="277"/>
      <c r="AB335" s="277"/>
      <c r="AC335" s="277"/>
      <c r="AD335" s="277"/>
      <c r="AE335" s="277"/>
      <c r="AF335" s="277"/>
      <c r="AG335" s="277"/>
      <c r="AH335" s="280"/>
      <c r="AI335" s="298"/>
      <c r="AJ335" s="280"/>
    </row>
    <row r="336" spans="1:36" s="50" customFormat="1" ht="18.75" x14ac:dyDescent="0.25">
      <c r="A336" s="287"/>
      <c r="B336" s="290"/>
      <c r="C336" s="295"/>
      <c r="D336" s="194"/>
      <c r="E336" s="417"/>
      <c r="F336" s="417"/>
      <c r="G336" s="417"/>
      <c r="H336" s="417"/>
      <c r="I336" s="417"/>
      <c r="J336" s="417"/>
      <c r="K336" s="417"/>
      <c r="L336" s="417"/>
      <c r="M336" s="417"/>
      <c r="N336" s="417"/>
      <c r="O336" s="417"/>
      <c r="P336" s="417"/>
      <c r="Q336" s="417"/>
      <c r="R336" s="418"/>
      <c r="S336" s="418"/>
      <c r="T336" s="418"/>
      <c r="U336" s="419"/>
      <c r="V336" s="46">
        <f t="shared" si="81"/>
        <v>0</v>
      </c>
      <c r="W336" s="11">
        <f t="shared" si="82"/>
        <v>0</v>
      </c>
      <c r="X336" s="11">
        <f t="shared" si="83"/>
        <v>0</v>
      </c>
      <c r="Y336" s="71">
        <f t="shared" si="84"/>
        <v>0</v>
      </c>
      <c r="Z336" s="274"/>
      <c r="AA336" s="277"/>
      <c r="AB336" s="277"/>
      <c r="AC336" s="277"/>
      <c r="AD336" s="277"/>
      <c r="AE336" s="277"/>
      <c r="AF336" s="277"/>
      <c r="AG336" s="277"/>
      <c r="AH336" s="280"/>
      <c r="AI336" s="298"/>
      <c r="AJ336" s="280"/>
    </row>
    <row r="337" spans="1:36" s="50" customFormat="1" ht="18.75" x14ac:dyDescent="0.25">
      <c r="A337" s="287"/>
      <c r="B337" s="290"/>
      <c r="C337" s="295"/>
      <c r="D337" s="194"/>
      <c r="E337" s="383" t="s">
        <v>905</v>
      </c>
      <c r="F337" s="383">
        <v>0.6</v>
      </c>
      <c r="G337" s="383">
        <v>5.0999999999999996</v>
      </c>
      <c r="H337" s="383">
        <v>0</v>
      </c>
      <c r="I337" s="420">
        <v>0</v>
      </c>
      <c r="J337" s="420">
        <v>4.3</v>
      </c>
      <c r="K337" s="420">
        <v>4.9000000000000004</v>
      </c>
      <c r="L337" s="420">
        <v>4.0999999999999996</v>
      </c>
      <c r="M337" s="420">
        <v>3.7</v>
      </c>
      <c r="N337" s="420">
        <v>0</v>
      </c>
      <c r="O337" s="420">
        <v>1.5</v>
      </c>
      <c r="P337" s="420">
        <v>3.5</v>
      </c>
      <c r="Q337" s="420">
        <v>0</v>
      </c>
      <c r="R337" s="414">
        <v>233</v>
      </c>
      <c r="S337" s="414">
        <v>233</v>
      </c>
      <c r="T337" s="414">
        <v>233</v>
      </c>
      <c r="U337" s="415">
        <v>233</v>
      </c>
      <c r="V337" s="46">
        <f t="shared" si="81"/>
        <v>2.8499999999999996</v>
      </c>
      <c r="W337" s="11">
        <f t="shared" si="82"/>
        <v>4.5999999999999996</v>
      </c>
      <c r="X337" s="11">
        <f t="shared" si="83"/>
        <v>3.9</v>
      </c>
      <c r="Y337" s="71">
        <f t="shared" si="84"/>
        <v>2.5</v>
      </c>
      <c r="Z337" s="274"/>
      <c r="AA337" s="277"/>
      <c r="AB337" s="277"/>
      <c r="AC337" s="277"/>
      <c r="AD337" s="277"/>
      <c r="AE337" s="277"/>
      <c r="AF337" s="277"/>
      <c r="AG337" s="277"/>
      <c r="AH337" s="280"/>
      <c r="AI337" s="298"/>
      <c r="AJ337" s="280"/>
    </row>
    <row r="338" spans="1:36" s="50" customFormat="1" ht="18.75" x14ac:dyDescent="0.25">
      <c r="A338" s="287"/>
      <c r="B338" s="290"/>
      <c r="C338" s="295"/>
      <c r="D338" s="194"/>
      <c r="E338" s="417"/>
      <c r="F338" s="417"/>
      <c r="G338" s="417"/>
      <c r="H338" s="417"/>
      <c r="I338" s="417"/>
      <c r="J338" s="417"/>
      <c r="K338" s="417"/>
      <c r="L338" s="417"/>
      <c r="M338" s="417"/>
      <c r="N338" s="417"/>
      <c r="O338" s="417"/>
      <c r="P338" s="417"/>
      <c r="Q338" s="417"/>
      <c r="R338" s="418"/>
      <c r="S338" s="418"/>
      <c r="T338" s="418"/>
      <c r="U338" s="419"/>
      <c r="V338" s="46">
        <f t="shared" si="81"/>
        <v>0</v>
      </c>
      <c r="W338" s="11">
        <f t="shared" si="82"/>
        <v>0</v>
      </c>
      <c r="X338" s="11">
        <f t="shared" si="83"/>
        <v>0</v>
      </c>
      <c r="Y338" s="71">
        <f t="shared" si="84"/>
        <v>0</v>
      </c>
      <c r="Z338" s="274"/>
      <c r="AA338" s="277"/>
      <c r="AB338" s="277"/>
      <c r="AC338" s="277"/>
      <c r="AD338" s="277"/>
      <c r="AE338" s="277"/>
      <c r="AF338" s="277"/>
      <c r="AG338" s="277"/>
      <c r="AH338" s="280"/>
      <c r="AI338" s="298"/>
      <c r="AJ338" s="280"/>
    </row>
    <row r="339" spans="1:36" s="50" customFormat="1" ht="18.75" x14ac:dyDescent="0.25">
      <c r="A339" s="287"/>
      <c r="B339" s="290"/>
      <c r="C339" s="295"/>
      <c r="D339" s="194"/>
      <c r="E339" s="420"/>
      <c r="F339" s="420"/>
      <c r="G339" s="420"/>
      <c r="H339" s="420"/>
      <c r="I339" s="420"/>
      <c r="J339" s="420"/>
      <c r="K339" s="420"/>
      <c r="L339" s="420"/>
      <c r="M339" s="420"/>
      <c r="N339" s="420"/>
      <c r="O339" s="420"/>
      <c r="P339" s="420"/>
      <c r="Q339" s="420"/>
      <c r="R339" s="414"/>
      <c r="S339" s="414"/>
      <c r="T339" s="414"/>
      <c r="U339" s="415"/>
      <c r="V339" s="46">
        <f t="shared" si="81"/>
        <v>0</v>
      </c>
      <c r="W339" s="11">
        <f t="shared" si="82"/>
        <v>0</v>
      </c>
      <c r="X339" s="11">
        <f t="shared" si="83"/>
        <v>0</v>
      </c>
      <c r="Y339" s="71">
        <f t="shared" si="84"/>
        <v>0</v>
      </c>
      <c r="Z339" s="274"/>
      <c r="AA339" s="277"/>
      <c r="AB339" s="277"/>
      <c r="AC339" s="277"/>
      <c r="AD339" s="277"/>
      <c r="AE339" s="277"/>
      <c r="AF339" s="277"/>
      <c r="AG339" s="277"/>
      <c r="AH339" s="280"/>
      <c r="AI339" s="298"/>
      <c r="AJ339" s="280"/>
    </row>
    <row r="340" spans="1:36" s="50" customFormat="1" ht="18.75" x14ac:dyDescent="0.25">
      <c r="A340" s="287"/>
      <c r="B340" s="290"/>
      <c r="C340" s="295"/>
      <c r="D340" s="194"/>
      <c r="E340" s="41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  <c r="P340" s="417"/>
      <c r="Q340" s="417"/>
      <c r="R340" s="418"/>
      <c r="S340" s="418"/>
      <c r="T340" s="418"/>
      <c r="U340" s="419"/>
      <c r="V340" s="46">
        <f t="shared" si="81"/>
        <v>0</v>
      </c>
      <c r="W340" s="11">
        <f t="shared" si="82"/>
        <v>0</v>
      </c>
      <c r="X340" s="11">
        <f t="shared" si="83"/>
        <v>0</v>
      </c>
      <c r="Y340" s="71">
        <f t="shared" si="84"/>
        <v>0</v>
      </c>
      <c r="Z340" s="274"/>
      <c r="AA340" s="277"/>
      <c r="AB340" s="277"/>
      <c r="AC340" s="277"/>
      <c r="AD340" s="277"/>
      <c r="AE340" s="277"/>
      <c r="AF340" s="277"/>
      <c r="AG340" s="277"/>
      <c r="AH340" s="280"/>
      <c r="AI340" s="298"/>
      <c r="AJ340" s="280"/>
    </row>
    <row r="341" spans="1:36" s="50" customFormat="1" ht="18.75" x14ac:dyDescent="0.25">
      <c r="A341" s="287"/>
      <c r="B341" s="290"/>
      <c r="C341" s="295"/>
      <c r="D341" s="194"/>
      <c r="E341" s="420"/>
      <c r="F341" s="420"/>
      <c r="G341" s="420"/>
      <c r="H341" s="420"/>
      <c r="I341" s="420"/>
      <c r="J341" s="420"/>
      <c r="K341" s="420"/>
      <c r="L341" s="420"/>
      <c r="M341" s="420"/>
      <c r="N341" s="420"/>
      <c r="O341" s="420"/>
      <c r="P341" s="420"/>
      <c r="Q341" s="420"/>
      <c r="R341" s="414"/>
      <c r="S341" s="414"/>
      <c r="T341" s="414"/>
      <c r="U341" s="415"/>
      <c r="V341" s="46">
        <f t="shared" si="81"/>
        <v>0</v>
      </c>
      <c r="W341" s="11">
        <f t="shared" si="82"/>
        <v>0</v>
      </c>
      <c r="X341" s="11">
        <f t="shared" si="83"/>
        <v>0</v>
      </c>
      <c r="Y341" s="71">
        <f t="shared" si="84"/>
        <v>0</v>
      </c>
      <c r="Z341" s="274"/>
      <c r="AA341" s="277"/>
      <c r="AB341" s="277"/>
      <c r="AC341" s="277"/>
      <c r="AD341" s="277"/>
      <c r="AE341" s="277"/>
      <c r="AF341" s="277"/>
      <c r="AG341" s="277"/>
      <c r="AH341" s="280"/>
      <c r="AI341" s="298"/>
      <c r="AJ341" s="280"/>
    </row>
    <row r="342" spans="1:36" s="50" customFormat="1" ht="18.75" x14ac:dyDescent="0.25">
      <c r="A342" s="287"/>
      <c r="B342" s="290"/>
      <c r="C342" s="295"/>
      <c r="D342" s="194"/>
      <c r="E342" s="417"/>
      <c r="F342" s="417"/>
      <c r="G342" s="417"/>
      <c r="H342" s="417"/>
      <c r="I342" s="417"/>
      <c r="J342" s="417"/>
      <c r="K342" s="417"/>
      <c r="L342" s="417"/>
      <c r="M342" s="417"/>
      <c r="N342" s="417"/>
      <c r="O342" s="417"/>
      <c r="P342" s="417"/>
      <c r="Q342" s="417"/>
      <c r="R342" s="418"/>
      <c r="S342" s="418"/>
      <c r="T342" s="418"/>
      <c r="U342" s="419"/>
      <c r="V342" s="46">
        <f t="shared" si="81"/>
        <v>0</v>
      </c>
      <c r="W342" s="11">
        <f t="shared" si="82"/>
        <v>0</v>
      </c>
      <c r="X342" s="11">
        <f t="shared" si="83"/>
        <v>0</v>
      </c>
      <c r="Y342" s="71">
        <f t="shared" si="84"/>
        <v>0</v>
      </c>
      <c r="Z342" s="274"/>
      <c r="AA342" s="277"/>
      <c r="AB342" s="277"/>
      <c r="AC342" s="277"/>
      <c r="AD342" s="277"/>
      <c r="AE342" s="277"/>
      <c r="AF342" s="277"/>
      <c r="AG342" s="277"/>
      <c r="AH342" s="280"/>
      <c r="AI342" s="298"/>
      <c r="AJ342" s="280"/>
    </row>
    <row r="343" spans="1:36" s="50" customFormat="1" ht="18.75" x14ac:dyDescent="0.25">
      <c r="A343" s="287"/>
      <c r="B343" s="290"/>
      <c r="C343" s="295"/>
      <c r="D343" s="194"/>
      <c r="E343" s="420"/>
      <c r="F343" s="420"/>
      <c r="G343" s="420"/>
      <c r="H343" s="420"/>
      <c r="I343" s="420"/>
      <c r="J343" s="420"/>
      <c r="K343" s="420"/>
      <c r="L343" s="420"/>
      <c r="M343" s="420"/>
      <c r="N343" s="420"/>
      <c r="O343" s="420"/>
      <c r="P343" s="420"/>
      <c r="Q343" s="420"/>
      <c r="R343" s="414"/>
      <c r="S343" s="414"/>
      <c r="T343" s="414"/>
      <c r="U343" s="415"/>
      <c r="V343" s="46">
        <f t="shared" si="81"/>
        <v>0</v>
      </c>
      <c r="W343" s="11">
        <f t="shared" si="82"/>
        <v>0</v>
      </c>
      <c r="X343" s="11">
        <f t="shared" si="83"/>
        <v>0</v>
      </c>
      <c r="Y343" s="71">
        <f t="shared" si="84"/>
        <v>0</v>
      </c>
      <c r="Z343" s="274"/>
      <c r="AA343" s="277"/>
      <c r="AB343" s="277"/>
      <c r="AC343" s="277"/>
      <c r="AD343" s="277"/>
      <c r="AE343" s="277"/>
      <c r="AF343" s="277"/>
      <c r="AG343" s="277"/>
      <c r="AH343" s="280"/>
      <c r="AI343" s="298"/>
      <c r="AJ343" s="280"/>
    </row>
    <row r="344" spans="1:36" s="50" customFormat="1" ht="18.75" x14ac:dyDescent="0.25">
      <c r="A344" s="287"/>
      <c r="B344" s="290"/>
      <c r="C344" s="295"/>
      <c r="D344" s="194"/>
      <c r="E344" s="417"/>
      <c r="F344" s="417"/>
      <c r="G344" s="417"/>
      <c r="H344" s="417"/>
      <c r="I344" s="417"/>
      <c r="J344" s="417"/>
      <c r="K344" s="417"/>
      <c r="L344" s="417"/>
      <c r="M344" s="417"/>
      <c r="N344" s="417"/>
      <c r="O344" s="417"/>
      <c r="P344" s="417"/>
      <c r="Q344" s="417"/>
      <c r="R344" s="418"/>
      <c r="S344" s="418"/>
      <c r="T344" s="418"/>
      <c r="U344" s="419"/>
      <c r="V344" s="46">
        <f t="shared" si="81"/>
        <v>0</v>
      </c>
      <c r="W344" s="11">
        <f t="shared" si="82"/>
        <v>0</v>
      </c>
      <c r="X344" s="11">
        <f t="shared" si="83"/>
        <v>0</v>
      </c>
      <c r="Y344" s="71">
        <f t="shared" si="84"/>
        <v>0</v>
      </c>
      <c r="Z344" s="274"/>
      <c r="AA344" s="277"/>
      <c r="AB344" s="277"/>
      <c r="AC344" s="277"/>
      <c r="AD344" s="277"/>
      <c r="AE344" s="277"/>
      <c r="AF344" s="277"/>
      <c r="AG344" s="277"/>
      <c r="AH344" s="280"/>
      <c r="AI344" s="298"/>
      <c r="AJ344" s="280"/>
    </row>
    <row r="345" spans="1:36" s="50" customFormat="1" ht="18.75" x14ac:dyDescent="0.25">
      <c r="A345" s="287"/>
      <c r="B345" s="290"/>
      <c r="C345" s="295"/>
      <c r="D345" s="194"/>
      <c r="E345" s="420"/>
      <c r="F345" s="420"/>
      <c r="G345" s="420"/>
      <c r="H345" s="420"/>
      <c r="I345" s="420"/>
      <c r="J345" s="420"/>
      <c r="K345" s="420"/>
      <c r="L345" s="420"/>
      <c r="M345" s="420"/>
      <c r="N345" s="420"/>
      <c r="O345" s="420"/>
      <c r="P345" s="420"/>
      <c r="Q345" s="420"/>
      <c r="R345" s="414"/>
      <c r="S345" s="414"/>
      <c r="T345" s="414"/>
      <c r="U345" s="415"/>
      <c r="V345" s="46">
        <f t="shared" si="81"/>
        <v>0</v>
      </c>
      <c r="W345" s="11">
        <f t="shared" si="82"/>
        <v>0</v>
      </c>
      <c r="X345" s="11">
        <f t="shared" si="83"/>
        <v>0</v>
      </c>
      <c r="Y345" s="71">
        <f t="shared" si="84"/>
        <v>0</v>
      </c>
      <c r="Z345" s="274"/>
      <c r="AA345" s="277"/>
      <c r="AB345" s="277"/>
      <c r="AC345" s="277"/>
      <c r="AD345" s="277"/>
      <c r="AE345" s="277"/>
      <c r="AF345" s="277"/>
      <c r="AG345" s="277"/>
      <c r="AH345" s="280"/>
      <c r="AI345" s="298"/>
      <c r="AJ345" s="280"/>
    </row>
    <row r="346" spans="1:36" s="50" customFormat="1" ht="18.75" x14ac:dyDescent="0.25">
      <c r="A346" s="287"/>
      <c r="B346" s="290"/>
      <c r="C346" s="295"/>
      <c r="D346" s="194"/>
      <c r="E346" s="417"/>
      <c r="F346" s="417"/>
      <c r="G346" s="417"/>
      <c r="H346" s="417"/>
      <c r="I346" s="417"/>
      <c r="J346" s="417"/>
      <c r="K346" s="417"/>
      <c r="L346" s="417"/>
      <c r="M346" s="417"/>
      <c r="N346" s="417"/>
      <c r="O346" s="417"/>
      <c r="P346" s="417"/>
      <c r="Q346" s="417"/>
      <c r="R346" s="418"/>
      <c r="S346" s="418"/>
      <c r="T346" s="418"/>
      <c r="U346" s="419"/>
      <c r="V346" s="46">
        <f t="shared" si="81"/>
        <v>0</v>
      </c>
      <c r="W346" s="11">
        <f t="shared" si="82"/>
        <v>0</v>
      </c>
      <c r="X346" s="11">
        <f t="shared" si="83"/>
        <v>0</v>
      </c>
      <c r="Y346" s="71">
        <f t="shared" si="84"/>
        <v>0</v>
      </c>
      <c r="Z346" s="274"/>
      <c r="AA346" s="277"/>
      <c r="AB346" s="277"/>
      <c r="AC346" s="277"/>
      <c r="AD346" s="277"/>
      <c r="AE346" s="277"/>
      <c r="AF346" s="277"/>
      <c r="AG346" s="277"/>
      <c r="AH346" s="280"/>
      <c r="AI346" s="298"/>
      <c r="AJ346" s="280"/>
    </row>
    <row r="347" spans="1:36" s="50" customFormat="1" ht="18.75" x14ac:dyDescent="0.25">
      <c r="A347" s="287"/>
      <c r="B347" s="290"/>
      <c r="C347" s="295"/>
      <c r="D347" s="194"/>
      <c r="E347" s="420"/>
      <c r="F347" s="420"/>
      <c r="G347" s="420"/>
      <c r="H347" s="420"/>
      <c r="I347" s="420"/>
      <c r="J347" s="420"/>
      <c r="K347" s="420"/>
      <c r="L347" s="420"/>
      <c r="M347" s="420"/>
      <c r="N347" s="420"/>
      <c r="O347" s="420"/>
      <c r="P347" s="420"/>
      <c r="Q347" s="420"/>
      <c r="R347" s="414"/>
      <c r="S347" s="414"/>
      <c r="T347" s="414"/>
      <c r="U347" s="415"/>
      <c r="V347" s="46">
        <f t="shared" si="81"/>
        <v>0</v>
      </c>
      <c r="W347" s="11">
        <f t="shared" si="82"/>
        <v>0</v>
      </c>
      <c r="X347" s="11">
        <f t="shared" si="83"/>
        <v>0</v>
      </c>
      <c r="Y347" s="71">
        <f t="shared" si="84"/>
        <v>0</v>
      </c>
      <c r="Z347" s="274"/>
      <c r="AA347" s="277"/>
      <c r="AB347" s="277"/>
      <c r="AC347" s="277"/>
      <c r="AD347" s="277"/>
      <c r="AE347" s="277"/>
      <c r="AF347" s="277"/>
      <c r="AG347" s="277"/>
      <c r="AH347" s="280"/>
      <c r="AI347" s="298"/>
      <c r="AJ347" s="280"/>
    </row>
    <row r="348" spans="1:36" s="50" customFormat="1" ht="18.75" x14ac:dyDescent="0.25">
      <c r="A348" s="287"/>
      <c r="B348" s="290"/>
      <c r="C348" s="295"/>
      <c r="D348" s="194"/>
      <c r="E348" s="417"/>
      <c r="F348" s="417"/>
      <c r="G348" s="417"/>
      <c r="H348" s="417"/>
      <c r="I348" s="417"/>
      <c r="J348" s="417"/>
      <c r="K348" s="417"/>
      <c r="L348" s="417"/>
      <c r="M348" s="417"/>
      <c r="N348" s="417"/>
      <c r="O348" s="417"/>
      <c r="P348" s="417"/>
      <c r="Q348" s="417"/>
      <c r="R348" s="418"/>
      <c r="S348" s="418"/>
      <c r="T348" s="418"/>
      <c r="U348" s="419"/>
      <c r="V348" s="46">
        <f t="shared" si="81"/>
        <v>0</v>
      </c>
      <c r="W348" s="11">
        <f t="shared" si="82"/>
        <v>0</v>
      </c>
      <c r="X348" s="11">
        <f t="shared" si="83"/>
        <v>0</v>
      </c>
      <c r="Y348" s="71">
        <f t="shared" si="84"/>
        <v>0</v>
      </c>
      <c r="Z348" s="274"/>
      <c r="AA348" s="277"/>
      <c r="AB348" s="277"/>
      <c r="AC348" s="277"/>
      <c r="AD348" s="277"/>
      <c r="AE348" s="277"/>
      <c r="AF348" s="277"/>
      <c r="AG348" s="277"/>
      <c r="AH348" s="280"/>
      <c r="AI348" s="298"/>
      <c r="AJ348" s="280"/>
    </row>
    <row r="349" spans="1:36" s="50" customFormat="1" ht="18.75" x14ac:dyDescent="0.25">
      <c r="A349" s="287"/>
      <c r="B349" s="290"/>
      <c r="C349" s="295"/>
      <c r="D349" s="194"/>
      <c r="E349" s="420"/>
      <c r="F349" s="420"/>
      <c r="G349" s="420"/>
      <c r="H349" s="420"/>
      <c r="I349" s="420"/>
      <c r="J349" s="420"/>
      <c r="K349" s="420"/>
      <c r="L349" s="420"/>
      <c r="M349" s="420"/>
      <c r="N349" s="420"/>
      <c r="O349" s="420"/>
      <c r="P349" s="420"/>
      <c r="Q349" s="420"/>
      <c r="R349" s="414"/>
      <c r="S349" s="414"/>
      <c r="T349" s="414"/>
      <c r="U349" s="415"/>
      <c r="V349" s="46">
        <f t="shared" si="81"/>
        <v>0</v>
      </c>
      <c r="W349" s="11">
        <f t="shared" si="82"/>
        <v>0</v>
      </c>
      <c r="X349" s="11">
        <f t="shared" si="83"/>
        <v>0</v>
      </c>
      <c r="Y349" s="71">
        <f t="shared" si="84"/>
        <v>0</v>
      </c>
      <c r="Z349" s="274"/>
      <c r="AA349" s="277"/>
      <c r="AB349" s="277"/>
      <c r="AC349" s="277"/>
      <c r="AD349" s="277"/>
      <c r="AE349" s="277"/>
      <c r="AF349" s="277"/>
      <c r="AG349" s="277"/>
      <c r="AH349" s="280"/>
      <c r="AI349" s="298"/>
      <c r="AJ349" s="280"/>
    </row>
    <row r="350" spans="1:36" s="50" customFormat="1" ht="18.75" x14ac:dyDescent="0.25">
      <c r="A350" s="287"/>
      <c r="B350" s="290"/>
      <c r="C350" s="295"/>
      <c r="D350" s="194"/>
      <c r="E350" s="417"/>
      <c r="F350" s="417"/>
      <c r="G350" s="417"/>
      <c r="H350" s="417"/>
      <c r="I350" s="417"/>
      <c r="J350" s="417"/>
      <c r="K350" s="417"/>
      <c r="L350" s="417"/>
      <c r="M350" s="417"/>
      <c r="N350" s="417"/>
      <c r="O350" s="417"/>
      <c r="P350" s="417"/>
      <c r="Q350" s="417"/>
      <c r="R350" s="418"/>
      <c r="S350" s="418"/>
      <c r="T350" s="418"/>
      <c r="U350" s="419"/>
      <c r="V350" s="46">
        <f t="shared" si="81"/>
        <v>0</v>
      </c>
      <c r="W350" s="11">
        <f t="shared" si="82"/>
        <v>0</v>
      </c>
      <c r="X350" s="11">
        <f t="shared" si="83"/>
        <v>0</v>
      </c>
      <c r="Y350" s="71">
        <f t="shared" si="84"/>
        <v>0</v>
      </c>
      <c r="Z350" s="274"/>
      <c r="AA350" s="277"/>
      <c r="AB350" s="277"/>
      <c r="AC350" s="277"/>
      <c r="AD350" s="277"/>
      <c r="AE350" s="277"/>
      <c r="AF350" s="277"/>
      <c r="AG350" s="277"/>
      <c r="AH350" s="280"/>
      <c r="AI350" s="298"/>
      <c r="AJ350" s="280"/>
    </row>
    <row r="351" spans="1:36" s="50" customFormat="1" ht="19.5" thickBot="1" x14ac:dyDescent="0.3">
      <c r="A351" s="288"/>
      <c r="B351" s="291"/>
      <c r="C351" s="296"/>
      <c r="D351" s="195"/>
      <c r="E351" s="423"/>
      <c r="F351" s="423"/>
      <c r="G351" s="423"/>
      <c r="H351" s="423"/>
      <c r="I351" s="423"/>
      <c r="J351" s="423"/>
      <c r="K351" s="423"/>
      <c r="L351" s="423"/>
      <c r="M351" s="423"/>
      <c r="N351" s="423"/>
      <c r="O351" s="423"/>
      <c r="P351" s="423"/>
      <c r="Q351" s="423"/>
      <c r="R351" s="424"/>
      <c r="S351" s="424"/>
      <c r="T351" s="424"/>
      <c r="U351" s="425"/>
      <c r="V351" s="47">
        <f t="shared" si="81"/>
        <v>0</v>
      </c>
      <c r="W351" s="12">
        <f t="shared" si="82"/>
        <v>0</v>
      </c>
      <c r="X351" s="12">
        <f t="shared" si="83"/>
        <v>0</v>
      </c>
      <c r="Y351" s="72">
        <f t="shared" si="84"/>
        <v>0</v>
      </c>
      <c r="Z351" s="275"/>
      <c r="AA351" s="278"/>
      <c r="AB351" s="278"/>
      <c r="AC351" s="278"/>
      <c r="AD351" s="278"/>
      <c r="AE351" s="278"/>
      <c r="AF351" s="278"/>
      <c r="AG351" s="278"/>
      <c r="AH351" s="281"/>
      <c r="AI351" s="299"/>
      <c r="AJ351" s="281"/>
    </row>
    <row r="352" spans="1:36" s="50" customFormat="1" ht="18.75" x14ac:dyDescent="0.25">
      <c r="A352" s="286">
        <v>18</v>
      </c>
      <c r="B352" s="289" t="s">
        <v>260</v>
      </c>
      <c r="C352" s="292" t="s">
        <v>19</v>
      </c>
      <c r="D352" s="193">
        <f>160*0.9</f>
        <v>144</v>
      </c>
      <c r="E352" s="426"/>
      <c r="F352" s="381"/>
      <c r="G352" s="381"/>
      <c r="H352" s="381"/>
      <c r="I352" s="381"/>
      <c r="J352" s="381"/>
      <c r="K352" s="381"/>
      <c r="L352" s="381"/>
      <c r="M352" s="381"/>
      <c r="N352" s="381"/>
      <c r="O352" s="381"/>
      <c r="P352" s="381"/>
      <c r="Q352" s="381"/>
      <c r="R352" s="411"/>
      <c r="S352" s="411"/>
      <c r="T352" s="411"/>
      <c r="U352" s="412"/>
      <c r="V352" s="43">
        <f t="shared" si="81"/>
        <v>0</v>
      </c>
      <c r="W352" s="13">
        <f t="shared" si="82"/>
        <v>0</v>
      </c>
      <c r="X352" s="13">
        <f t="shared" si="83"/>
        <v>0</v>
      </c>
      <c r="Y352" s="70">
        <f t="shared" si="84"/>
        <v>0</v>
      </c>
      <c r="Z352" s="273">
        <f t="shared" ref="Z352:AC352" si="89">SUM(V352:V371)</f>
        <v>29.233333333333334</v>
      </c>
      <c r="AA352" s="276">
        <f t="shared" si="89"/>
        <v>43.533333333333339</v>
      </c>
      <c r="AB352" s="276">
        <f t="shared" si="89"/>
        <v>37.299999999999997</v>
      </c>
      <c r="AC352" s="276">
        <f t="shared" si="89"/>
        <v>37.300000000000004</v>
      </c>
      <c r="AD352" s="276">
        <f t="shared" ref="AD352:AG352" si="90">Z352*0.38*0.9*SQRT(3)</f>
        <v>17.316697563912122</v>
      </c>
      <c r="AE352" s="276">
        <f t="shared" si="90"/>
        <v>25.787465243408477</v>
      </c>
      <c r="AF352" s="276">
        <f t="shared" si="90"/>
        <v>22.095079331833141</v>
      </c>
      <c r="AG352" s="276">
        <f t="shared" si="90"/>
        <v>22.095079331833141</v>
      </c>
      <c r="AH352" s="279">
        <f>MAX(Z352:AC371)</f>
        <v>43.533333333333339</v>
      </c>
      <c r="AI352" s="297">
        <f t="shared" ref="AI352" si="91">AH352*0.38*0.9*SQRT(3)</f>
        <v>25.787465243408477</v>
      </c>
      <c r="AJ352" s="279">
        <f t="shared" ref="AJ352" si="92">D352-AI352</f>
        <v>118.21253475659152</v>
      </c>
    </row>
    <row r="353" spans="1:36" s="50" customFormat="1" ht="18.75" x14ac:dyDescent="0.25">
      <c r="A353" s="287"/>
      <c r="B353" s="290"/>
      <c r="C353" s="295"/>
      <c r="D353" s="194"/>
      <c r="E353" s="383" t="s">
        <v>592</v>
      </c>
      <c r="F353" s="383">
        <v>1.4</v>
      </c>
      <c r="G353" s="383">
        <v>7.3</v>
      </c>
      <c r="H353" s="383">
        <v>2.9</v>
      </c>
      <c r="I353" s="383">
        <v>6.3</v>
      </c>
      <c r="J353" s="383">
        <v>7.1</v>
      </c>
      <c r="K353" s="383">
        <v>8.1</v>
      </c>
      <c r="L353" s="383">
        <v>1.9</v>
      </c>
      <c r="M353" s="383">
        <v>8.6999999999999993</v>
      </c>
      <c r="N353" s="383">
        <v>3.7</v>
      </c>
      <c r="O353" s="383">
        <v>1.9</v>
      </c>
      <c r="P353" s="383">
        <v>8.5</v>
      </c>
      <c r="Q353" s="383">
        <v>3.2</v>
      </c>
      <c r="R353" s="414">
        <v>231</v>
      </c>
      <c r="S353" s="414">
        <v>231</v>
      </c>
      <c r="T353" s="414">
        <v>231</v>
      </c>
      <c r="U353" s="415">
        <v>231</v>
      </c>
      <c r="V353" s="46">
        <f t="shared" si="81"/>
        <v>3.8666666666666667</v>
      </c>
      <c r="W353" s="11">
        <f t="shared" si="82"/>
        <v>7.166666666666667</v>
      </c>
      <c r="X353" s="11">
        <f t="shared" si="83"/>
        <v>4.7666666666666666</v>
      </c>
      <c r="Y353" s="71">
        <f t="shared" si="84"/>
        <v>4.5333333333333341</v>
      </c>
      <c r="Z353" s="274"/>
      <c r="AA353" s="277"/>
      <c r="AB353" s="277"/>
      <c r="AC353" s="277"/>
      <c r="AD353" s="277"/>
      <c r="AE353" s="277"/>
      <c r="AF353" s="277"/>
      <c r="AG353" s="277"/>
      <c r="AH353" s="280"/>
      <c r="AI353" s="298"/>
      <c r="AJ353" s="280"/>
    </row>
    <row r="354" spans="1:36" s="50" customFormat="1" ht="18.75" x14ac:dyDescent="0.25">
      <c r="A354" s="287"/>
      <c r="B354" s="290"/>
      <c r="C354" s="295"/>
      <c r="D354" s="194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8"/>
      <c r="S354" s="418"/>
      <c r="T354" s="418"/>
      <c r="U354" s="419"/>
      <c r="V354" s="46">
        <f t="shared" si="81"/>
        <v>0</v>
      </c>
      <c r="W354" s="11">
        <f t="shared" si="82"/>
        <v>0</v>
      </c>
      <c r="X354" s="11">
        <f t="shared" si="83"/>
        <v>0</v>
      </c>
      <c r="Y354" s="71">
        <f t="shared" si="84"/>
        <v>0</v>
      </c>
      <c r="Z354" s="274"/>
      <c r="AA354" s="277"/>
      <c r="AB354" s="277"/>
      <c r="AC354" s="277"/>
      <c r="AD354" s="277"/>
      <c r="AE354" s="277"/>
      <c r="AF354" s="277"/>
      <c r="AG354" s="277"/>
      <c r="AH354" s="280"/>
      <c r="AI354" s="298"/>
      <c r="AJ354" s="280"/>
    </row>
    <row r="355" spans="1:36" s="50" customFormat="1" ht="18.75" x14ac:dyDescent="0.25">
      <c r="A355" s="287"/>
      <c r="B355" s="290"/>
      <c r="C355" s="295"/>
      <c r="D355" s="194"/>
      <c r="E355" s="383" t="s">
        <v>894</v>
      </c>
      <c r="F355" s="420">
        <v>4.5</v>
      </c>
      <c r="G355" s="420">
        <v>17.8</v>
      </c>
      <c r="H355" s="420">
        <v>6.6</v>
      </c>
      <c r="I355" s="420">
        <v>6.8</v>
      </c>
      <c r="J355" s="420">
        <v>15.9</v>
      </c>
      <c r="K355" s="420">
        <v>11.3</v>
      </c>
      <c r="L355" s="420">
        <v>5.9</v>
      </c>
      <c r="M355" s="420">
        <v>21.5</v>
      </c>
      <c r="N355" s="420">
        <v>8.6999999999999993</v>
      </c>
      <c r="O355" s="420">
        <v>6.7</v>
      </c>
      <c r="P355" s="420">
        <v>20.9</v>
      </c>
      <c r="Q355" s="420">
        <v>9.4</v>
      </c>
      <c r="R355" s="414">
        <v>231</v>
      </c>
      <c r="S355" s="414">
        <v>231</v>
      </c>
      <c r="T355" s="414">
        <v>231</v>
      </c>
      <c r="U355" s="415">
        <v>231</v>
      </c>
      <c r="V355" s="46">
        <f t="shared" si="81"/>
        <v>9.6333333333333329</v>
      </c>
      <c r="W355" s="11">
        <f t="shared" si="82"/>
        <v>11.333333333333334</v>
      </c>
      <c r="X355" s="11">
        <f t="shared" si="83"/>
        <v>12.033333333333331</v>
      </c>
      <c r="Y355" s="71">
        <f t="shared" si="84"/>
        <v>12.333333333333334</v>
      </c>
      <c r="Z355" s="274"/>
      <c r="AA355" s="277"/>
      <c r="AB355" s="277"/>
      <c r="AC355" s="277"/>
      <c r="AD355" s="277"/>
      <c r="AE355" s="277"/>
      <c r="AF355" s="277"/>
      <c r="AG355" s="277"/>
      <c r="AH355" s="280"/>
      <c r="AI355" s="298"/>
      <c r="AJ355" s="280"/>
    </row>
    <row r="356" spans="1:36" s="50" customFormat="1" ht="18.75" x14ac:dyDescent="0.25">
      <c r="A356" s="287"/>
      <c r="B356" s="290"/>
      <c r="C356" s="295"/>
      <c r="D356" s="194"/>
      <c r="E356" s="417"/>
      <c r="F356" s="417"/>
      <c r="G356" s="417"/>
      <c r="H356" s="417"/>
      <c r="I356" s="417"/>
      <c r="J356" s="417"/>
      <c r="K356" s="417"/>
      <c r="L356" s="417"/>
      <c r="M356" s="417"/>
      <c r="N356" s="417"/>
      <c r="O356" s="417"/>
      <c r="P356" s="417"/>
      <c r="Q356" s="417"/>
      <c r="R356" s="418"/>
      <c r="S356" s="418"/>
      <c r="T356" s="418"/>
      <c r="U356" s="419"/>
      <c r="V356" s="46">
        <f t="shared" si="81"/>
        <v>0</v>
      </c>
      <c r="W356" s="11">
        <f t="shared" si="82"/>
        <v>0</v>
      </c>
      <c r="X356" s="11">
        <f t="shared" si="83"/>
        <v>0</v>
      </c>
      <c r="Y356" s="71">
        <f t="shared" si="84"/>
        <v>0</v>
      </c>
      <c r="Z356" s="274"/>
      <c r="AA356" s="277"/>
      <c r="AB356" s="277"/>
      <c r="AC356" s="277"/>
      <c r="AD356" s="277"/>
      <c r="AE356" s="277"/>
      <c r="AF356" s="277"/>
      <c r="AG356" s="277"/>
      <c r="AH356" s="280"/>
      <c r="AI356" s="298"/>
      <c r="AJ356" s="280"/>
    </row>
    <row r="357" spans="1:36" s="50" customFormat="1" ht="18.75" x14ac:dyDescent="0.25">
      <c r="A357" s="287"/>
      <c r="B357" s="290"/>
      <c r="C357" s="295"/>
      <c r="D357" s="194"/>
      <c r="E357" s="383" t="s">
        <v>906</v>
      </c>
      <c r="F357" s="420">
        <v>8.8000000000000007</v>
      </c>
      <c r="G357" s="420">
        <v>5.3</v>
      </c>
      <c r="H357" s="420">
        <v>5.6</v>
      </c>
      <c r="I357" s="420">
        <v>9.6</v>
      </c>
      <c r="J357" s="420">
        <v>7.9</v>
      </c>
      <c r="K357" s="420">
        <v>12.8</v>
      </c>
      <c r="L357" s="420">
        <v>11.5</v>
      </c>
      <c r="M357" s="420">
        <v>6.9</v>
      </c>
      <c r="N357" s="420">
        <v>7.1</v>
      </c>
      <c r="O357" s="420">
        <v>11.2</v>
      </c>
      <c r="P357" s="420">
        <v>8.4</v>
      </c>
      <c r="Q357" s="420">
        <v>8.1</v>
      </c>
      <c r="R357" s="414">
        <v>231</v>
      </c>
      <c r="S357" s="414">
        <v>231</v>
      </c>
      <c r="T357" s="414">
        <v>231</v>
      </c>
      <c r="U357" s="415">
        <v>231</v>
      </c>
      <c r="V357" s="46">
        <f t="shared" si="81"/>
        <v>6.5666666666666673</v>
      </c>
      <c r="W357" s="11">
        <f t="shared" si="82"/>
        <v>10.1</v>
      </c>
      <c r="X357" s="11">
        <f t="shared" si="83"/>
        <v>8.5</v>
      </c>
      <c r="Y357" s="71">
        <f t="shared" si="84"/>
        <v>9.2333333333333343</v>
      </c>
      <c r="Z357" s="274"/>
      <c r="AA357" s="277"/>
      <c r="AB357" s="277"/>
      <c r="AC357" s="277"/>
      <c r="AD357" s="277"/>
      <c r="AE357" s="277"/>
      <c r="AF357" s="277"/>
      <c r="AG357" s="277"/>
      <c r="AH357" s="280"/>
      <c r="AI357" s="298"/>
      <c r="AJ357" s="280"/>
    </row>
    <row r="358" spans="1:36" s="50" customFormat="1" ht="18.75" x14ac:dyDescent="0.25">
      <c r="A358" s="287"/>
      <c r="B358" s="290"/>
      <c r="C358" s="295"/>
      <c r="D358" s="194"/>
      <c r="E358" s="417"/>
      <c r="F358" s="417"/>
      <c r="G358" s="417"/>
      <c r="H358" s="417"/>
      <c r="I358" s="417"/>
      <c r="J358" s="417"/>
      <c r="K358" s="417"/>
      <c r="L358" s="417"/>
      <c r="M358" s="417"/>
      <c r="N358" s="417"/>
      <c r="O358" s="417"/>
      <c r="P358" s="417"/>
      <c r="Q358" s="417"/>
      <c r="R358" s="418"/>
      <c r="S358" s="418"/>
      <c r="T358" s="418"/>
      <c r="U358" s="419"/>
      <c r="V358" s="46">
        <f t="shared" si="81"/>
        <v>0</v>
      </c>
      <c r="W358" s="11">
        <f t="shared" si="82"/>
        <v>0</v>
      </c>
      <c r="X358" s="11">
        <f t="shared" si="83"/>
        <v>0</v>
      </c>
      <c r="Y358" s="71">
        <f t="shared" si="84"/>
        <v>0</v>
      </c>
      <c r="Z358" s="274"/>
      <c r="AA358" s="277"/>
      <c r="AB358" s="277"/>
      <c r="AC358" s="277"/>
      <c r="AD358" s="277"/>
      <c r="AE358" s="277"/>
      <c r="AF358" s="277"/>
      <c r="AG358" s="277"/>
      <c r="AH358" s="280"/>
      <c r="AI358" s="298"/>
      <c r="AJ358" s="280"/>
    </row>
    <row r="359" spans="1:36" s="50" customFormat="1" ht="18.75" x14ac:dyDescent="0.25">
      <c r="A359" s="287"/>
      <c r="B359" s="290"/>
      <c r="C359" s="295"/>
      <c r="D359" s="194"/>
      <c r="E359" s="383" t="s">
        <v>907</v>
      </c>
      <c r="F359" s="420">
        <v>16</v>
      </c>
      <c r="G359" s="420">
        <v>6.3</v>
      </c>
      <c r="H359" s="420">
        <v>5.2</v>
      </c>
      <c r="I359" s="420">
        <v>21.3</v>
      </c>
      <c r="J359" s="420">
        <v>15.4</v>
      </c>
      <c r="K359" s="420">
        <v>8.1</v>
      </c>
      <c r="L359" s="420">
        <v>20.8</v>
      </c>
      <c r="M359" s="420">
        <v>8.3000000000000007</v>
      </c>
      <c r="N359" s="420">
        <v>6.9</v>
      </c>
      <c r="O359" s="420">
        <v>18.899999999999999</v>
      </c>
      <c r="P359" s="420">
        <v>7.3</v>
      </c>
      <c r="Q359" s="420">
        <v>7.4</v>
      </c>
      <c r="R359" s="414">
        <v>231</v>
      </c>
      <c r="S359" s="414">
        <v>231</v>
      </c>
      <c r="T359" s="414">
        <v>231</v>
      </c>
      <c r="U359" s="415">
        <v>231</v>
      </c>
      <c r="V359" s="46">
        <f t="shared" si="81"/>
        <v>9.1666666666666661</v>
      </c>
      <c r="W359" s="11">
        <f t="shared" si="82"/>
        <v>14.933333333333335</v>
      </c>
      <c r="X359" s="11">
        <f t="shared" si="83"/>
        <v>12</v>
      </c>
      <c r="Y359" s="71">
        <f t="shared" si="84"/>
        <v>11.200000000000001</v>
      </c>
      <c r="Z359" s="274"/>
      <c r="AA359" s="277"/>
      <c r="AB359" s="277"/>
      <c r="AC359" s="277"/>
      <c r="AD359" s="277"/>
      <c r="AE359" s="277"/>
      <c r="AF359" s="277"/>
      <c r="AG359" s="277"/>
      <c r="AH359" s="280"/>
      <c r="AI359" s="298"/>
      <c r="AJ359" s="280"/>
    </row>
    <row r="360" spans="1:36" s="50" customFormat="1" ht="18.75" x14ac:dyDescent="0.25">
      <c r="A360" s="287"/>
      <c r="B360" s="290"/>
      <c r="C360" s="295"/>
      <c r="D360" s="194"/>
      <c r="E360" s="417"/>
      <c r="F360" s="417"/>
      <c r="G360" s="417"/>
      <c r="H360" s="417"/>
      <c r="I360" s="417"/>
      <c r="J360" s="417"/>
      <c r="K360" s="417"/>
      <c r="L360" s="417"/>
      <c r="M360" s="417"/>
      <c r="N360" s="417"/>
      <c r="O360" s="417"/>
      <c r="P360" s="417"/>
      <c r="Q360" s="417"/>
      <c r="R360" s="418"/>
      <c r="S360" s="418"/>
      <c r="T360" s="418"/>
      <c r="U360" s="419"/>
      <c r="V360" s="46">
        <f t="shared" si="81"/>
        <v>0</v>
      </c>
      <c r="W360" s="11">
        <f t="shared" si="82"/>
        <v>0</v>
      </c>
      <c r="X360" s="11">
        <f t="shared" si="83"/>
        <v>0</v>
      </c>
      <c r="Y360" s="71">
        <f t="shared" si="84"/>
        <v>0</v>
      </c>
      <c r="Z360" s="274"/>
      <c r="AA360" s="277"/>
      <c r="AB360" s="277"/>
      <c r="AC360" s="277"/>
      <c r="AD360" s="277"/>
      <c r="AE360" s="277"/>
      <c r="AF360" s="277"/>
      <c r="AG360" s="277"/>
      <c r="AH360" s="280"/>
      <c r="AI360" s="298"/>
      <c r="AJ360" s="280"/>
    </row>
    <row r="361" spans="1:36" s="50" customFormat="1" ht="18.75" x14ac:dyDescent="0.25">
      <c r="A361" s="287"/>
      <c r="B361" s="290"/>
      <c r="C361" s="295"/>
      <c r="D361" s="194"/>
      <c r="E361" s="420"/>
      <c r="F361" s="420"/>
      <c r="G361" s="420"/>
      <c r="H361" s="420"/>
      <c r="I361" s="420"/>
      <c r="J361" s="420"/>
      <c r="K361" s="420"/>
      <c r="L361" s="420"/>
      <c r="M361" s="420"/>
      <c r="N361" s="420"/>
      <c r="O361" s="420"/>
      <c r="P361" s="420"/>
      <c r="Q361" s="420"/>
      <c r="R361" s="414"/>
      <c r="S361" s="414"/>
      <c r="T361" s="414"/>
      <c r="U361" s="415"/>
      <c r="V361" s="46">
        <f t="shared" si="81"/>
        <v>0</v>
      </c>
      <c r="W361" s="11">
        <f t="shared" si="82"/>
        <v>0</v>
      </c>
      <c r="X361" s="11">
        <f t="shared" si="83"/>
        <v>0</v>
      </c>
      <c r="Y361" s="71">
        <f t="shared" si="84"/>
        <v>0</v>
      </c>
      <c r="Z361" s="274"/>
      <c r="AA361" s="277"/>
      <c r="AB361" s="277"/>
      <c r="AC361" s="277"/>
      <c r="AD361" s="277"/>
      <c r="AE361" s="277"/>
      <c r="AF361" s="277"/>
      <c r="AG361" s="277"/>
      <c r="AH361" s="280"/>
      <c r="AI361" s="298"/>
      <c r="AJ361" s="280"/>
    </row>
    <row r="362" spans="1:36" s="50" customFormat="1" ht="18.75" x14ac:dyDescent="0.25">
      <c r="A362" s="287"/>
      <c r="B362" s="290"/>
      <c r="C362" s="295"/>
      <c r="D362" s="194"/>
      <c r="E362" s="417"/>
      <c r="F362" s="417"/>
      <c r="G362" s="417"/>
      <c r="H362" s="417"/>
      <c r="I362" s="417"/>
      <c r="J362" s="417"/>
      <c r="K362" s="417"/>
      <c r="L362" s="417"/>
      <c r="M362" s="417"/>
      <c r="N362" s="417"/>
      <c r="O362" s="417"/>
      <c r="P362" s="417"/>
      <c r="Q362" s="417"/>
      <c r="R362" s="418"/>
      <c r="S362" s="418"/>
      <c r="T362" s="418"/>
      <c r="U362" s="419"/>
      <c r="V362" s="46">
        <f t="shared" si="81"/>
        <v>0</v>
      </c>
      <c r="W362" s="11">
        <f t="shared" si="82"/>
        <v>0</v>
      </c>
      <c r="X362" s="11">
        <f t="shared" si="83"/>
        <v>0</v>
      </c>
      <c r="Y362" s="71">
        <f t="shared" si="84"/>
        <v>0</v>
      </c>
      <c r="Z362" s="274"/>
      <c r="AA362" s="277"/>
      <c r="AB362" s="277"/>
      <c r="AC362" s="277"/>
      <c r="AD362" s="277"/>
      <c r="AE362" s="277"/>
      <c r="AF362" s="277"/>
      <c r="AG362" s="277"/>
      <c r="AH362" s="280"/>
      <c r="AI362" s="298"/>
      <c r="AJ362" s="280"/>
    </row>
    <row r="363" spans="1:36" s="50" customFormat="1" ht="18.75" x14ac:dyDescent="0.25">
      <c r="A363" s="287"/>
      <c r="B363" s="290"/>
      <c r="C363" s="295"/>
      <c r="D363" s="194"/>
      <c r="E363" s="420"/>
      <c r="F363" s="420"/>
      <c r="G363" s="420"/>
      <c r="H363" s="420"/>
      <c r="I363" s="420"/>
      <c r="J363" s="420"/>
      <c r="K363" s="420"/>
      <c r="L363" s="420"/>
      <c r="M363" s="420"/>
      <c r="N363" s="420"/>
      <c r="O363" s="420"/>
      <c r="P363" s="420"/>
      <c r="Q363" s="420"/>
      <c r="R363" s="414"/>
      <c r="S363" s="414"/>
      <c r="T363" s="414"/>
      <c r="U363" s="415"/>
      <c r="V363" s="46">
        <f t="shared" si="81"/>
        <v>0</v>
      </c>
      <c r="W363" s="11">
        <f t="shared" si="82"/>
        <v>0</v>
      </c>
      <c r="X363" s="11">
        <f t="shared" si="83"/>
        <v>0</v>
      </c>
      <c r="Y363" s="71">
        <f t="shared" si="84"/>
        <v>0</v>
      </c>
      <c r="Z363" s="274"/>
      <c r="AA363" s="277"/>
      <c r="AB363" s="277"/>
      <c r="AC363" s="277"/>
      <c r="AD363" s="277"/>
      <c r="AE363" s="277"/>
      <c r="AF363" s="277"/>
      <c r="AG363" s="277"/>
      <c r="AH363" s="280"/>
      <c r="AI363" s="298"/>
      <c r="AJ363" s="280"/>
    </row>
    <row r="364" spans="1:36" s="50" customFormat="1" ht="18.75" x14ac:dyDescent="0.25">
      <c r="A364" s="287"/>
      <c r="B364" s="290"/>
      <c r="C364" s="295"/>
      <c r="D364" s="194"/>
      <c r="E364" s="417"/>
      <c r="F364" s="417"/>
      <c r="G364" s="417"/>
      <c r="H364" s="417"/>
      <c r="I364" s="417"/>
      <c r="J364" s="417"/>
      <c r="K364" s="417"/>
      <c r="L364" s="417"/>
      <c r="M364" s="417"/>
      <c r="N364" s="417"/>
      <c r="O364" s="417"/>
      <c r="P364" s="417"/>
      <c r="Q364" s="417"/>
      <c r="R364" s="418"/>
      <c r="S364" s="418"/>
      <c r="T364" s="418"/>
      <c r="U364" s="419"/>
      <c r="V364" s="46">
        <f t="shared" si="81"/>
        <v>0</v>
      </c>
      <c r="W364" s="11">
        <f t="shared" si="82"/>
        <v>0</v>
      </c>
      <c r="X364" s="11">
        <f t="shared" si="83"/>
        <v>0</v>
      </c>
      <c r="Y364" s="71">
        <f t="shared" si="84"/>
        <v>0</v>
      </c>
      <c r="Z364" s="274"/>
      <c r="AA364" s="277"/>
      <c r="AB364" s="277"/>
      <c r="AC364" s="277"/>
      <c r="AD364" s="277"/>
      <c r="AE364" s="277"/>
      <c r="AF364" s="277"/>
      <c r="AG364" s="277"/>
      <c r="AH364" s="280"/>
      <c r="AI364" s="298"/>
      <c r="AJ364" s="280"/>
    </row>
    <row r="365" spans="1:36" s="50" customFormat="1" ht="18.75" x14ac:dyDescent="0.25">
      <c r="A365" s="287"/>
      <c r="B365" s="290"/>
      <c r="C365" s="295"/>
      <c r="D365" s="194"/>
      <c r="E365" s="420"/>
      <c r="F365" s="420"/>
      <c r="G365" s="420"/>
      <c r="H365" s="420"/>
      <c r="I365" s="420"/>
      <c r="J365" s="420"/>
      <c r="K365" s="420"/>
      <c r="L365" s="420"/>
      <c r="M365" s="420"/>
      <c r="N365" s="420"/>
      <c r="O365" s="420"/>
      <c r="P365" s="420"/>
      <c r="Q365" s="420"/>
      <c r="R365" s="414"/>
      <c r="S365" s="414"/>
      <c r="T365" s="414"/>
      <c r="U365" s="415"/>
      <c r="V365" s="46">
        <f t="shared" si="81"/>
        <v>0</v>
      </c>
      <c r="W365" s="11">
        <f t="shared" si="82"/>
        <v>0</v>
      </c>
      <c r="X365" s="11">
        <f t="shared" si="83"/>
        <v>0</v>
      </c>
      <c r="Y365" s="71">
        <f t="shared" si="84"/>
        <v>0</v>
      </c>
      <c r="Z365" s="274"/>
      <c r="AA365" s="277"/>
      <c r="AB365" s="277"/>
      <c r="AC365" s="277"/>
      <c r="AD365" s="277"/>
      <c r="AE365" s="277"/>
      <c r="AF365" s="277"/>
      <c r="AG365" s="277"/>
      <c r="AH365" s="280"/>
      <c r="AI365" s="298"/>
      <c r="AJ365" s="280"/>
    </row>
    <row r="366" spans="1:36" s="50" customFormat="1" ht="18.75" x14ac:dyDescent="0.25">
      <c r="A366" s="287"/>
      <c r="B366" s="290"/>
      <c r="C366" s="295"/>
      <c r="D366" s="194"/>
      <c r="E366" s="41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  <c r="P366" s="417"/>
      <c r="Q366" s="417"/>
      <c r="R366" s="418"/>
      <c r="S366" s="418"/>
      <c r="T366" s="418"/>
      <c r="U366" s="419"/>
      <c r="V366" s="46">
        <f t="shared" si="81"/>
        <v>0</v>
      </c>
      <c r="W366" s="11">
        <f t="shared" si="82"/>
        <v>0</v>
      </c>
      <c r="X366" s="11">
        <f t="shared" si="83"/>
        <v>0</v>
      </c>
      <c r="Y366" s="71">
        <f t="shared" si="84"/>
        <v>0</v>
      </c>
      <c r="Z366" s="274"/>
      <c r="AA366" s="277"/>
      <c r="AB366" s="277"/>
      <c r="AC366" s="277"/>
      <c r="AD366" s="277"/>
      <c r="AE366" s="277"/>
      <c r="AF366" s="277"/>
      <c r="AG366" s="277"/>
      <c r="AH366" s="280"/>
      <c r="AI366" s="298"/>
      <c r="AJ366" s="280"/>
    </row>
    <row r="367" spans="1:36" s="50" customFormat="1" ht="18.75" x14ac:dyDescent="0.25">
      <c r="A367" s="287"/>
      <c r="B367" s="290"/>
      <c r="C367" s="295"/>
      <c r="D367" s="194"/>
      <c r="E367" s="420"/>
      <c r="F367" s="420"/>
      <c r="G367" s="420"/>
      <c r="H367" s="420"/>
      <c r="I367" s="420"/>
      <c r="J367" s="420"/>
      <c r="K367" s="420"/>
      <c r="L367" s="420"/>
      <c r="M367" s="420"/>
      <c r="N367" s="420"/>
      <c r="O367" s="420"/>
      <c r="P367" s="420"/>
      <c r="Q367" s="420"/>
      <c r="R367" s="414"/>
      <c r="S367" s="414"/>
      <c r="T367" s="414"/>
      <c r="U367" s="415"/>
      <c r="V367" s="46">
        <f t="shared" si="81"/>
        <v>0</v>
      </c>
      <c r="W367" s="11">
        <f t="shared" si="82"/>
        <v>0</v>
      </c>
      <c r="X367" s="11">
        <f t="shared" si="83"/>
        <v>0</v>
      </c>
      <c r="Y367" s="71">
        <f t="shared" si="84"/>
        <v>0</v>
      </c>
      <c r="Z367" s="274"/>
      <c r="AA367" s="277"/>
      <c r="AB367" s="277"/>
      <c r="AC367" s="277"/>
      <c r="AD367" s="277"/>
      <c r="AE367" s="277"/>
      <c r="AF367" s="277"/>
      <c r="AG367" s="277"/>
      <c r="AH367" s="280"/>
      <c r="AI367" s="298"/>
      <c r="AJ367" s="280"/>
    </row>
    <row r="368" spans="1:36" s="50" customFormat="1" ht="18.75" x14ac:dyDescent="0.25">
      <c r="A368" s="287"/>
      <c r="B368" s="290"/>
      <c r="C368" s="295"/>
      <c r="D368" s="194"/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  <c r="P368" s="417"/>
      <c r="Q368" s="417"/>
      <c r="R368" s="418"/>
      <c r="S368" s="418"/>
      <c r="T368" s="418"/>
      <c r="U368" s="419"/>
      <c r="V368" s="46">
        <f t="shared" si="81"/>
        <v>0</v>
      </c>
      <c r="W368" s="11">
        <f t="shared" si="82"/>
        <v>0</v>
      </c>
      <c r="X368" s="11">
        <f t="shared" si="83"/>
        <v>0</v>
      </c>
      <c r="Y368" s="71">
        <f t="shared" si="84"/>
        <v>0</v>
      </c>
      <c r="Z368" s="274"/>
      <c r="AA368" s="277"/>
      <c r="AB368" s="277"/>
      <c r="AC368" s="277"/>
      <c r="AD368" s="277"/>
      <c r="AE368" s="277"/>
      <c r="AF368" s="277"/>
      <c r="AG368" s="277"/>
      <c r="AH368" s="280"/>
      <c r="AI368" s="298"/>
      <c r="AJ368" s="280"/>
    </row>
    <row r="369" spans="1:36" s="50" customFormat="1" ht="18.75" x14ac:dyDescent="0.25">
      <c r="A369" s="287"/>
      <c r="B369" s="290"/>
      <c r="C369" s="295"/>
      <c r="D369" s="194"/>
      <c r="E369" s="420"/>
      <c r="F369" s="420"/>
      <c r="G369" s="420"/>
      <c r="H369" s="420"/>
      <c r="I369" s="420"/>
      <c r="J369" s="420"/>
      <c r="K369" s="420"/>
      <c r="L369" s="420"/>
      <c r="M369" s="420"/>
      <c r="N369" s="420"/>
      <c r="O369" s="420"/>
      <c r="P369" s="420"/>
      <c r="Q369" s="420"/>
      <c r="R369" s="414"/>
      <c r="S369" s="414"/>
      <c r="T369" s="414"/>
      <c r="U369" s="415"/>
      <c r="V369" s="46">
        <f t="shared" si="81"/>
        <v>0</v>
      </c>
      <c r="W369" s="11">
        <f t="shared" si="82"/>
        <v>0</v>
      </c>
      <c r="X369" s="11">
        <f t="shared" si="83"/>
        <v>0</v>
      </c>
      <c r="Y369" s="71">
        <f t="shared" si="84"/>
        <v>0</v>
      </c>
      <c r="Z369" s="274"/>
      <c r="AA369" s="277"/>
      <c r="AB369" s="277"/>
      <c r="AC369" s="277"/>
      <c r="AD369" s="277"/>
      <c r="AE369" s="277"/>
      <c r="AF369" s="277"/>
      <c r="AG369" s="277"/>
      <c r="AH369" s="280"/>
      <c r="AI369" s="298"/>
      <c r="AJ369" s="280"/>
    </row>
    <row r="370" spans="1:36" s="50" customFormat="1" ht="18.75" x14ac:dyDescent="0.25">
      <c r="A370" s="287"/>
      <c r="B370" s="290"/>
      <c r="C370" s="295"/>
      <c r="D370" s="194"/>
      <c r="E370" s="417"/>
      <c r="F370" s="417"/>
      <c r="G370" s="417"/>
      <c r="H370" s="417"/>
      <c r="I370" s="417"/>
      <c r="J370" s="417"/>
      <c r="K370" s="417"/>
      <c r="L370" s="417"/>
      <c r="M370" s="417"/>
      <c r="N370" s="417"/>
      <c r="O370" s="417"/>
      <c r="P370" s="417"/>
      <c r="Q370" s="417"/>
      <c r="R370" s="418"/>
      <c r="S370" s="418"/>
      <c r="T370" s="418"/>
      <c r="U370" s="419"/>
      <c r="V370" s="46">
        <f t="shared" si="81"/>
        <v>0</v>
      </c>
      <c r="W370" s="11">
        <f t="shared" si="82"/>
        <v>0</v>
      </c>
      <c r="X370" s="11">
        <f t="shared" si="83"/>
        <v>0</v>
      </c>
      <c r="Y370" s="71">
        <f t="shared" si="84"/>
        <v>0</v>
      </c>
      <c r="Z370" s="274"/>
      <c r="AA370" s="277"/>
      <c r="AB370" s="277"/>
      <c r="AC370" s="277"/>
      <c r="AD370" s="277"/>
      <c r="AE370" s="277"/>
      <c r="AF370" s="277"/>
      <c r="AG370" s="277"/>
      <c r="AH370" s="280"/>
      <c r="AI370" s="298"/>
      <c r="AJ370" s="280"/>
    </row>
    <row r="371" spans="1:36" s="50" customFormat="1" ht="18" customHeight="1" thickBot="1" x14ac:dyDescent="0.3">
      <c r="A371" s="288"/>
      <c r="B371" s="291"/>
      <c r="C371" s="296"/>
      <c r="D371" s="195"/>
      <c r="E371" s="423"/>
      <c r="F371" s="423"/>
      <c r="G371" s="423"/>
      <c r="H371" s="423"/>
      <c r="I371" s="423"/>
      <c r="J371" s="423"/>
      <c r="K371" s="423"/>
      <c r="L371" s="423"/>
      <c r="M371" s="423"/>
      <c r="N371" s="423"/>
      <c r="O371" s="423"/>
      <c r="P371" s="423"/>
      <c r="Q371" s="423"/>
      <c r="R371" s="424"/>
      <c r="S371" s="424"/>
      <c r="T371" s="424"/>
      <c r="U371" s="425"/>
      <c r="V371" s="47">
        <f t="shared" si="81"/>
        <v>0</v>
      </c>
      <c r="W371" s="12">
        <f t="shared" si="82"/>
        <v>0</v>
      </c>
      <c r="X371" s="12">
        <f t="shared" si="83"/>
        <v>0</v>
      </c>
      <c r="Y371" s="72">
        <f t="shared" si="84"/>
        <v>0</v>
      </c>
      <c r="Z371" s="275"/>
      <c r="AA371" s="278"/>
      <c r="AB371" s="278"/>
      <c r="AC371" s="278"/>
      <c r="AD371" s="278"/>
      <c r="AE371" s="278"/>
      <c r="AF371" s="278"/>
      <c r="AG371" s="278"/>
      <c r="AH371" s="281"/>
      <c r="AI371" s="299"/>
      <c r="AJ371" s="281"/>
    </row>
    <row r="372" spans="1:36" s="50" customFormat="1" ht="18.75" x14ac:dyDescent="0.25">
      <c r="A372" s="286">
        <v>19</v>
      </c>
      <c r="B372" s="289" t="s">
        <v>261</v>
      </c>
      <c r="C372" s="292" t="s">
        <v>133</v>
      </c>
      <c r="D372" s="193">
        <f>100*0.9</f>
        <v>90</v>
      </c>
      <c r="E372" s="426"/>
      <c r="F372" s="381"/>
      <c r="G372" s="381"/>
      <c r="H372" s="381"/>
      <c r="I372" s="381"/>
      <c r="J372" s="381"/>
      <c r="K372" s="381"/>
      <c r="L372" s="381"/>
      <c r="M372" s="381"/>
      <c r="N372" s="381"/>
      <c r="O372" s="381"/>
      <c r="P372" s="381"/>
      <c r="Q372" s="381"/>
      <c r="R372" s="411"/>
      <c r="S372" s="411"/>
      <c r="T372" s="411"/>
      <c r="U372" s="412"/>
      <c r="V372" s="43">
        <f t="shared" si="81"/>
        <v>0</v>
      </c>
      <c r="W372" s="13">
        <f t="shared" si="82"/>
        <v>0</v>
      </c>
      <c r="X372" s="13">
        <f t="shared" si="83"/>
        <v>0</v>
      </c>
      <c r="Y372" s="70">
        <f t="shared" si="84"/>
        <v>0</v>
      </c>
      <c r="Z372" s="273">
        <f t="shared" ref="Z372:AC372" si="93">SUM(V372:V391)</f>
        <v>10.700000000000001</v>
      </c>
      <c r="AA372" s="276">
        <f t="shared" si="93"/>
        <v>9.7000000000000011</v>
      </c>
      <c r="AB372" s="276">
        <f t="shared" si="93"/>
        <v>12.566666666666668</v>
      </c>
      <c r="AC372" s="276">
        <f t="shared" si="93"/>
        <v>11.699999999999998</v>
      </c>
      <c r="AD372" s="276">
        <f t="shared" ref="AD372" si="94">Z372*0.38*0.9*SQRT(3)</f>
        <v>6.33826672521755</v>
      </c>
      <c r="AE372" s="276">
        <f t="shared" ref="AE372" si="95">AA372*0.38*0.9*SQRT(3)</f>
        <v>5.7459053490289937</v>
      </c>
      <c r="AF372" s="276">
        <f t="shared" ref="AF372" si="96">AB372*0.38*0.9*SQRT(3)</f>
        <v>7.4440079607695209</v>
      </c>
      <c r="AG372" s="276">
        <f t="shared" ref="AG372" si="97">AC372*0.38*0.9*SQRT(3)</f>
        <v>6.9306281014061044</v>
      </c>
      <c r="AH372" s="279">
        <f>MAX(Z372:AC391)</f>
        <v>12.566666666666668</v>
      </c>
      <c r="AI372" s="297">
        <f t="shared" ref="AI372" si="98">AH372*0.38*0.9*SQRT(3)</f>
        <v>7.4440079607695209</v>
      </c>
      <c r="AJ372" s="279">
        <f t="shared" ref="AJ372" si="99">D372-AI372</f>
        <v>82.555992039230475</v>
      </c>
    </row>
    <row r="373" spans="1:36" s="50" customFormat="1" ht="18.75" x14ac:dyDescent="0.25">
      <c r="A373" s="287"/>
      <c r="B373" s="290"/>
      <c r="C373" s="295"/>
      <c r="D373" s="194"/>
      <c r="E373" s="383" t="s">
        <v>592</v>
      </c>
      <c r="F373" s="383">
        <v>11.8</v>
      </c>
      <c r="G373" s="383">
        <v>11.3</v>
      </c>
      <c r="H373" s="383">
        <v>9</v>
      </c>
      <c r="I373" s="383">
        <v>9.4</v>
      </c>
      <c r="J373" s="383">
        <v>10.199999999999999</v>
      </c>
      <c r="K373" s="383">
        <v>9.5</v>
      </c>
      <c r="L373" s="383">
        <v>13</v>
      </c>
      <c r="M373" s="383">
        <v>13.7</v>
      </c>
      <c r="N373" s="383">
        <v>11</v>
      </c>
      <c r="O373" s="383">
        <v>12.5</v>
      </c>
      <c r="P373" s="383">
        <v>11.9</v>
      </c>
      <c r="Q373" s="383">
        <v>10.7</v>
      </c>
      <c r="R373" s="414">
        <v>233</v>
      </c>
      <c r="S373" s="414">
        <v>233</v>
      </c>
      <c r="T373" s="414">
        <v>233</v>
      </c>
      <c r="U373" s="415">
        <v>233</v>
      </c>
      <c r="V373" s="46">
        <f t="shared" si="81"/>
        <v>10.700000000000001</v>
      </c>
      <c r="W373" s="11">
        <f t="shared" si="82"/>
        <v>9.7000000000000011</v>
      </c>
      <c r="X373" s="11">
        <f t="shared" si="83"/>
        <v>12.566666666666668</v>
      </c>
      <c r="Y373" s="71">
        <f t="shared" si="84"/>
        <v>11.699999999999998</v>
      </c>
      <c r="Z373" s="274"/>
      <c r="AA373" s="277"/>
      <c r="AB373" s="277"/>
      <c r="AC373" s="277"/>
      <c r="AD373" s="277"/>
      <c r="AE373" s="277"/>
      <c r="AF373" s="277"/>
      <c r="AG373" s="277"/>
      <c r="AH373" s="280"/>
      <c r="AI373" s="298"/>
      <c r="AJ373" s="280"/>
    </row>
    <row r="374" spans="1:36" s="50" customFormat="1" ht="18.75" x14ac:dyDescent="0.25">
      <c r="A374" s="287"/>
      <c r="B374" s="290"/>
      <c r="C374" s="295"/>
      <c r="D374" s="194"/>
      <c r="E374" s="417"/>
      <c r="F374" s="417"/>
      <c r="G374" s="417"/>
      <c r="H374" s="417"/>
      <c r="I374" s="417"/>
      <c r="J374" s="417"/>
      <c r="K374" s="417"/>
      <c r="L374" s="417"/>
      <c r="M374" s="417"/>
      <c r="N374" s="417"/>
      <c r="O374" s="417"/>
      <c r="P374" s="417"/>
      <c r="Q374" s="417"/>
      <c r="R374" s="418"/>
      <c r="S374" s="418"/>
      <c r="T374" s="418"/>
      <c r="U374" s="419"/>
      <c r="V374" s="46">
        <f t="shared" si="81"/>
        <v>0</v>
      </c>
      <c r="W374" s="11">
        <f t="shared" si="82"/>
        <v>0</v>
      </c>
      <c r="X374" s="11">
        <f t="shared" si="83"/>
        <v>0</v>
      </c>
      <c r="Y374" s="71">
        <f t="shared" si="84"/>
        <v>0</v>
      </c>
      <c r="Z374" s="274"/>
      <c r="AA374" s="277"/>
      <c r="AB374" s="277"/>
      <c r="AC374" s="277"/>
      <c r="AD374" s="277"/>
      <c r="AE374" s="277"/>
      <c r="AF374" s="277"/>
      <c r="AG374" s="277"/>
      <c r="AH374" s="280"/>
      <c r="AI374" s="298"/>
      <c r="AJ374" s="280"/>
    </row>
    <row r="375" spans="1:36" s="50" customFormat="1" ht="18.75" x14ac:dyDescent="0.25">
      <c r="A375" s="287"/>
      <c r="B375" s="290"/>
      <c r="C375" s="295"/>
      <c r="D375" s="194"/>
      <c r="E375" s="420"/>
      <c r="F375" s="420"/>
      <c r="G375" s="420"/>
      <c r="H375" s="420"/>
      <c r="I375" s="420"/>
      <c r="J375" s="420"/>
      <c r="K375" s="420"/>
      <c r="L375" s="420"/>
      <c r="M375" s="420"/>
      <c r="N375" s="420"/>
      <c r="O375" s="420"/>
      <c r="P375" s="420"/>
      <c r="Q375" s="420"/>
      <c r="R375" s="414"/>
      <c r="S375" s="414"/>
      <c r="T375" s="414"/>
      <c r="U375" s="415"/>
      <c r="V375" s="46">
        <f t="shared" si="81"/>
        <v>0</v>
      </c>
      <c r="W375" s="11">
        <f t="shared" si="82"/>
        <v>0</v>
      </c>
      <c r="X375" s="11">
        <f t="shared" si="83"/>
        <v>0</v>
      </c>
      <c r="Y375" s="71">
        <f t="shared" si="84"/>
        <v>0</v>
      </c>
      <c r="Z375" s="274"/>
      <c r="AA375" s="277"/>
      <c r="AB375" s="277"/>
      <c r="AC375" s="277"/>
      <c r="AD375" s="277"/>
      <c r="AE375" s="277"/>
      <c r="AF375" s="277"/>
      <c r="AG375" s="277"/>
      <c r="AH375" s="280"/>
      <c r="AI375" s="298"/>
      <c r="AJ375" s="280"/>
    </row>
    <row r="376" spans="1:36" s="50" customFormat="1" ht="18.75" x14ac:dyDescent="0.25">
      <c r="A376" s="287"/>
      <c r="B376" s="290"/>
      <c r="C376" s="295"/>
      <c r="D376" s="194"/>
      <c r="E376" s="417"/>
      <c r="F376" s="417"/>
      <c r="G376" s="417"/>
      <c r="H376" s="417"/>
      <c r="I376" s="417"/>
      <c r="J376" s="417"/>
      <c r="K376" s="417"/>
      <c r="L376" s="417"/>
      <c r="M376" s="417"/>
      <c r="N376" s="417"/>
      <c r="O376" s="417"/>
      <c r="P376" s="417"/>
      <c r="Q376" s="417"/>
      <c r="R376" s="418"/>
      <c r="S376" s="418"/>
      <c r="T376" s="418"/>
      <c r="U376" s="419"/>
      <c r="V376" s="46">
        <f t="shared" si="81"/>
        <v>0</v>
      </c>
      <c r="W376" s="11">
        <f t="shared" si="82"/>
        <v>0</v>
      </c>
      <c r="X376" s="11">
        <f t="shared" si="83"/>
        <v>0</v>
      </c>
      <c r="Y376" s="71">
        <f t="shared" si="84"/>
        <v>0</v>
      </c>
      <c r="Z376" s="274"/>
      <c r="AA376" s="277"/>
      <c r="AB376" s="277"/>
      <c r="AC376" s="277"/>
      <c r="AD376" s="277"/>
      <c r="AE376" s="277"/>
      <c r="AF376" s="277"/>
      <c r="AG376" s="277"/>
      <c r="AH376" s="280"/>
      <c r="AI376" s="298"/>
      <c r="AJ376" s="280"/>
    </row>
    <row r="377" spans="1:36" s="50" customFormat="1" ht="18.75" x14ac:dyDescent="0.25">
      <c r="A377" s="287"/>
      <c r="B377" s="290"/>
      <c r="C377" s="295"/>
      <c r="D377" s="194"/>
      <c r="E377" s="420"/>
      <c r="F377" s="420"/>
      <c r="G377" s="420"/>
      <c r="H377" s="420"/>
      <c r="I377" s="420"/>
      <c r="J377" s="420"/>
      <c r="K377" s="420"/>
      <c r="L377" s="420"/>
      <c r="M377" s="420"/>
      <c r="N377" s="420"/>
      <c r="O377" s="420"/>
      <c r="P377" s="420"/>
      <c r="Q377" s="420"/>
      <c r="R377" s="414"/>
      <c r="S377" s="414"/>
      <c r="T377" s="414"/>
      <c r="U377" s="415"/>
      <c r="V377" s="46">
        <f t="shared" si="81"/>
        <v>0</v>
      </c>
      <c r="W377" s="11">
        <f t="shared" si="82"/>
        <v>0</v>
      </c>
      <c r="X377" s="11">
        <f t="shared" si="83"/>
        <v>0</v>
      </c>
      <c r="Y377" s="71">
        <f t="shared" si="84"/>
        <v>0</v>
      </c>
      <c r="Z377" s="274"/>
      <c r="AA377" s="277"/>
      <c r="AB377" s="277"/>
      <c r="AC377" s="277"/>
      <c r="AD377" s="277"/>
      <c r="AE377" s="277"/>
      <c r="AF377" s="277"/>
      <c r="AG377" s="277"/>
      <c r="AH377" s="280"/>
      <c r="AI377" s="298"/>
      <c r="AJ377" s="280"/>
    </row>
    <row r="378" spans="1:36" s="50" customFormat="1" ht="18.75" x14ac:dyDescent="0.25">
      <c r="A378" s="287"/>
      <c r="B378" s="290"/>
      <c r="C378" s="295"/>
      <c r="D378" s="194"/>
      <c r="E378" s="417"/>
      <c r="F378" s="417"/>
      <c r="G378" s="417"/>
      <c r="H378" s="417"/>
      <c r="I378" s="417"/>
      <c r="J378" s="417"/>
      <c r="K378" s="417"/>
      <c r="L378" s="417"/>
      <c r="M378" s="417"/>
      <c r="N378" s="417"/>
      <c r="O378" s="417"/>
      <c r="P378" s="417"/>
      <c r="Q378" s="417"/>
      <c r="R378" s="418"/>
      <c r="S378" s="418"/>
      <c r="T378" s="418"/>
      <c r="U378" s="419"/>
      <c r="V378" s="46">
        <f t="shared" si="81"/>
        <v>0</v>
      </c>
      <c r="W378" s="11">
        <f t="shared" si="82"/>
        <v>0</v>
      </c>
      <c r="X378" s="11">
        <f t="shared" si="83"/>
        <v>0</v>
      </c>
      <c r="Y378" s="71">
        <f t="shared" si="84"/>
        <v>0</v>
      </c>
      <c r="Z378" s="274"/>
      <c r="AA378" s="277"/>
      <c r="AB378" s="277"/>
      <c r="AC378" s="277"/>
      <c r="AD378" s="277"/>
      <c r="AE378" s="277"/>
      <c r="AF378" s="277"/>
      <c r="AG378" s="277"/>
      <c r="AH378" s="280"/>
      <c r="AI378" s="298"/>
      <c r="AJ378" s="280"/>
    </row>
    <row r="379" spans="1:36" s="50" customFormat="1" ht="18.75" x14ac:dyDescent="0.25">
      <c r="A379" s="287"/>
      <c r="B379" s="290"/>
      <c r="C379" s="295"/>
      <c r="D379" s="194"/>
      <c r="E379" s="420"/>
      <c r="F379" s="420"/>
      <c r="G379" s="420"/>
      <c r="H379" s="420"/>
      <c r="I379" s="420"/>
      <c r="J379" s="420"/>
      <c r="K379" s="420"/>
      <c r="L379" s="420"/>
      <c r="M379" s="420"/>
      <c r="N379" s="420"/>
      <c r="O379" s="420"/>
      <c r="P379" s="420"/>
      <c r="Q379" s="420"/>
      <c r="R379" s="414"/>
      <c r="S379" s="414"/>
      <c r="T379" s="414"/>
      <c r="U379" s="415"/>
      <c r="V379" s="46">
        <f t="shared" si="81"/>
        <v>0</v>
      </c>
      <c r="W379" s="11">
        <f t="shared" si="82"/>
        <v>0</v>
      </c>
      <c r="X379" s="11">
        <f t="shared" si="83"/>
        <v>0</v>
      </c>
      <c r="Y379" s="71">
        <f t="shared" si="84"/>
        <v>0</v>
      </c>
      <c r="Z379" s="274"/>
      <c r="AA379" s="277"/>
      <c r="AB379" s="277"/>
      <c r="AC379" s="277"/>
      <c r="AD379" s="277"/>
      <c r="AE379" s="277"/>
      <c r="AF379" s="277"/>
      <c r="AG379" s="277"/>
      <c r="AH379" s="280"/>
      <c r="AI379" s="298"/>
      <c r="AJ379" s="280"/>
    </row>
    <row r="380" spans="1:36" s="50" customFormat="1" ht="18.75" x14ac:dyDescent="0.25">
      <c r="A380" s="287"/>
      <c r="B380" s="290"/>
      <c r="C380" s="295"/>
      <c r="D380" s="194"/>
      <c r="E380" s="417"/>
      <c r="F380" s="417"/>
      <c r="G380" s="417"/>
      <c r="H380" s="417"/>
      <c r="I380" s="417"/>
      <c r="J380" s="417"/>
      <c r="K380" s="417"/>
      <c r="L380" s="417"/>
      <c r="M380" s="417"/>
      <c r="N380" s="417"/>
      <c r="O380" s="417"/>
      <c r="P380" s="417"/>
      <c r="Q380" s="417"/>
      <c r="R380" s="418"/>
      <c r="S380" s="418"/>
      <c r="T380" s="418"/>
      <c r="U380" s="419"/>
      <c r="V380" s="46">
        <f t="shared" si="81"/>
        <v>0</v>
      </c>
      <c r="W380" s="11">
        <f t="shared" si="82"/>
        <v>0</v>
      </c>
      <c r="X380" s="11">
        <f t="shared" si="83"/>
        <v>0</v>
      </c>
      <c r="Y380" s="71">
        <f t="shared" si="84"/>
        <v>0</v>
      </c>
      <c r="Z380" s="274"/>
      <c r="AA380" s="277"/>
      <c r="AB380" s="277"/>
      <c r="AC380" s="277"/>
      <c r="AD380" s="277"/>
      <c r="AE380" s="277"/>
      <c r="AF380" s="277"/>
      <c r="AG380" s="277"/>
      <c r="AH380" s="280"/>
      <c r="AI380" s="298"/>
      <c r="AJ380" s="280"/>
    </row>
    <row r="381" spans="1:36" s="50" customFormat="1" ht="18.75" x14ac:dyDescent="0.25">
      <c r="A381" s="287"/>
      <c r="B381" s="290"/>
      <c r="C381" s="295"/>
      <c r="D381" s="194"/>
      <c r="E381" s="420"/>
      <c r="F381" s="420"/>
      <c r="G381" s="420"/>
      <c r="H381" s="420"/>
      <c r="I381" s="420"/>
      <c r="J381" s="420"/>
      <c r="K381" s="420"/>
      <c r="L381" s="420"/>
      <c r="M381" s="420"/>
      <c r="N381" s="420"/>
      <c r="O381" s="420"/>
      <c r="P381" s="420"/>
      <c r="Q381" s="420"/>
      <c r="R381" s="414"/>
      <c r="S381" s="414"/>
      <c r="T381" s="414"/>
      <c r="U381" s="415"/>
      <c r="V381" s="46">
        <f t="shared" si="81"/>
        <v>0</v>
      </c>
      <c r="W381" s="11">
        <f t="shared" si="82"/>
        <v>0</v>
      </c>
      <c r="X381" s="11">
        <f t="shared" si="83"/>
        <v>0</v>
      </c>
      <c r="Y381" s="71">
        <f t="shared" si="84"/>
        <v>0</v>
      </c>
      <c r="Z381" s="274"/>
      <c r="AA381" s="277"/>
      <c r="AB381" s="277"/>
      <c r="AC381" s="277"/>
      <c r="AD381" s="277"/>
      <c r="AE381" s="277"/>
      <c r="AF381" s="277"/>
      <c r="AG381" s="277"/>
      <c r="AH381" s="280"/>
      <c r="AI381" s="298"/>
      <c r="AJ381" s="280"/>
    </row>
    <row r="382" spans="1:36" s="50" customFormat="1" ht="18.75" x14ac:dyDescent="0.25">
      <c r="A382" s="287"/>
      <c r="B382" s="290"/>
      <c r="C382" s="295"/>
      <c r="D382" s="194"/>
      <c r="E382" s="417"/>
      <c r="F382" s="417"/>
      <c r="G382" s="417"/>
      <c r="H382" s="417"/>
      <c r="I382" s="417"/>
      <c r="J382" s="417"/>
      <c r="K382" s="417"/>
      <c r="L382" s="417"/>
      <c r="M382" s="417"/>
      <c r="N382" s="417"/>
      <c r="O382" s="417"/>
      <c r="P382" s="417"/>
      <c r="Q382" s="417"/>
      <c r="R382" s="418"/>
      <c r="S382" s="418"/>
      <c r="T382" s="418"/>
      <c r="U382" s="419"/>
      <c r="V382" s="46">
        <f t="shared" si="81"/>
        <v>0</v>
      </c>
      <c r="W382" s="11">
        <f t="shared" si="82"/>
        <v>0</v>
      </c>
      <c r="X382" s="11">
        <f t="shared" si="83"/>
        <v>0</v>
      </c>
      <c r="Y382" s="71">
        <f t="shared" si="84"/>
        <v>0</v>
      </c>
      <c r="Z382" s="274"/>
      <c r="AA382" s="277"/>
      <c r="AB382" s="277"/>
      <c r="AC382" s="277"/>
      <c r="AD382" s="277"/>
      <c r="AE382" s="277"/>
      <c r="AF382" s="277"/>
      <c r="AG382" s="277"/>
      <c r="AH382" s="280"/>
      <c r="AI382" s="298"/>
      <c r="AJ382" s="280"/>
    </row>
    <row r="383" spans="1:36" s="50" customFormat="1" ht="18.75" x14ac:dyDescent="0.25">
      <c r="A383" s="287"/>
      <c r="B383" s="290"/>
      <c r="C383" s="295"/>
      <c r="D383" s="194"/>
      <c r="E383" s="420"/>
      <c r="F383" s="420"/>
      <c r="G383" s="420"/>
      <c r="H383" s="420"/>
      <c r="I383" s="420"/>
      <c r="J383" s="420"/>
      <c r="K383" s="420"/>
      <c r="L383" s="420"/>
      <c r="M383" s="420"/>
      <c r="N383" s="420"/>
      <c r="O383" s="420"/>
      <c r="P383" s="420"/>
      <c r="Q383" s="420"/>
      <c r="R383" s="414"/>
      <c r="S383" s="414"/>
      <c r="T383" s="414"/>
      <c r="U383" s="415"/>
      <c r="V383" s="46">
        <f t="shared" si="81"/>
        <v>0</v>
      </c>
      <c r="W383" s="11">
        <f t="shared" si="82"/>
        <v>0</v>
      </c>
      <c r="X383" s="11">
        <f t="shared" si="83"/>
        <v>0</v>
      </c>
      <c r="Y383" s="71">
        <f t="shared" si="84"/>
        <v>0</v>
      </c>
      <c r="Z383" s="274"/>
      <c r="AA383" s="277"/>
      <c r="AB383" s="277"/>
      <c r="AC383" s="277"/>
      <c r="AD383" s="277"/>
      <c r="AE383" s="277"/>
      <c r="AF383" s="277"/>
      <c r="AG383" s="277"/>
      <c r="AH383" s="280"/>
      <c r="AI383" s="298"/>
      <c r="AJ383" s="280"/>
    </row>
    <row r="384" spans="1:36" s="50" customFormat="1" ht="18.75" x14ac:dyDescent="0.25">
      <c r="A384" s="287"/>
      <c r="B384" s="290"/>
      <c r="C384" s="295"/>
      <c r="D384" s="194"/>
      <c r="E384" s="417"/>
      <c r="F384" s="417"/>
      <c r="G384" s="417"/>
      <c r="H384" s="417"/>
      <c r="I384" s="417"/>
      <c r="J384" s="417"/>
      <c r="K384" s="417"/>
      <c r="L384" s="417"/>
      <c r="M384" s="417"/>
      <c r="N384" s="417"/>
      <c r="O384" s="417"/>
      <c r="P384" s="417"/>
      <c r="Q384" s="417"/>
      <c r="R384" s="418"/>
      <c r="S384" s="418"/>
      <c r="T384" s="418"/>
      <c r="U384" s="419"/>
      <c r="V384" s="46">
        <f t="shared" si="81"/>
        <v>0</v>
      </c>
      <c r="W384" s="11">
        <f t="shared" si="82"/>
        <v>0</v>
      </c>
      <c r="X384" s="11">
        <f t="shared" si="83"/>
        <v>0</v>
      </c>
      <c r="Y384" s="71">
        <f t="shared" si="84"/>
        <v>0</v>
      </c>
      <c r="Z384" s="274"/>
      <c r="AA384" s="277"/>
      <c r="AB384" s="277"/>
      <c r="AC384" s="277"/>
      <c r="AD384" s="277"/>
      <c r="AE384" s="277"/>
      <c r="AF384" s="277"/>
      <c r="AG384" s="277"/>
      <c r="AH384" s="280"/>
      <c r="AI384" s="298"/>
      <c r="AJ384" s="280"/>
    </row>
    <row r="385" spans="1:36" s="50" customFormat="1" ht="18.75" x14ac:dyDescent="0.25">
      <c r="A385" s="287"/>
      <c r="B385" s="290"/>
      <c r="C385" s="295"/>
      <c r="D385" s="194"/>
      <c r="E385" s="420"/>
      <c r="F385" s="420"/>
      <c r="G385" s="420"/>
      <c r="H385" s="420"/>
      <c r="I385" s="420"/>
      <c r="J385" s="420"/>
      <c r="K385" s="420"/>
      <c r="L385" s="420"/>
      <c r="M385" s="420"/>
      <c r="N385" s="420"/>
      <c r="O385" s="420"/>
      <c r="P385" s="420"/>
      <c r="Q385" s="420"/>
      <c r="R385" s="414"/>
      <c r="S385" s="414"/>
      <c r="T385" s="414"/>
      <c r="U385" s="415"/>
      <c r="V385" s="46">
        <f t="shared" si="81"/>
        <v>0</v>
      </c>
      <c r="W385" s="11">
        <f t="shared" si="82"/>
        <v>0</v>
      </c>
      <c r="X385" s="11">
        <f t="shared" si="83"/>
        <v>0</v>
      </c>
      <c r="Y385" s="71">
        <f t="shared" si="84"/>
        <v>0</v>
      </c>
      <c r="Z385" s="274"/>
      <c r="AA385" s="277"/>
      <c r="AB385" s="277"/>
      <c r="AC385" s="277"/>
      <c r="AD385" s="277"/>
      <c r="AE385" s="277"/>
      <c r="AF385" s="277"/>
      <c r="AG385" s="277"/>
      <c r="AH385" s="280"/>
      <c r="AI385" s="298"/>
      <c r="AJ385" s="280"/>
    </row>
    <row r="386" spans="1:36" s="50" customFormat="1" ht="18.75" x14ac:dyDescent="0.25">
      <c r="A386" s="287"/>
      <c r="B386" s="290"/>
      <c r="C386" s="295"/>
      <c r="D386" s="194"/>
      <c r="E386" s="417"/>
      <c r="F386" s="417"/>
      <c r="G386" s="417"/>
      <c r="H386" s="417"/>
      <c r="I386" s="417"/>
      <c r="J386" s="417"/>
      <c r="K386" s="417"/>
      <c r="L386" s="417"/>
      <c r="M386" s="417"/>
      <c r="N386" s="417"/>
      <c r="O386" s="417"/>
      <c r="P386" s="417"/>
      <c r="Q386" s="417"/>
      <c r="R386" s="418"/>
      <c r="S386" s="418"/>
      <c r="T386" s="418"/>
      <c r="U386" s="419"/>
      <c r="V386" s="46">
        <f t="shared" si="81"/>
        <v>0</v>
      </c>
      <c r="W386" s="11">
        <f t="shared" si="82"/>
        <v>0</v>
      </c>
      <c r="X386" s="11">
        <f t="shared" si="83"/>
        <v>0</v>
      </c>
      <c r="Y386" s="71">
        <f t="shared" si="84"/>
        <v>0</v>
      </c>
      <c r="Z386" s="274"/>
      <c r="AA386" s="277"/>
      <c r="AB386" s="277"/>
      <c r="AC386" s="277"/>
      <c r="AD386" s="277"/>
      <c r="AE386" s="277"/>
      <c r="AF386" s="277"/>
      <c r="AG386" s="277"/>
      <c r="AH386" s="280"/>
      <c r="AI386" s="298"/>
      <c r="AJ386" s="280"/>
    </row>
    <row r="387" spans="1:36" s="50" customFormat="1" ht="18.75" x14ac:dyDescent="0.25">
      <c r="A387" s="287"/>
      <c r="B387" s="290"/>
      <c r="C387" s="295"/>
      <c r="D387" s="194"/>
      <c r="E387" s="420"/>
      <c r="F387" s="420"/>
      <c r="G387" s="420"/>
      <c r="H387" s="420"/>
      <c r="I387" s="420"/>
      <c r="J387" s="420"/>
      <c r="K387" s="420"/>
      <c r="L387" s="420"/>
      <c r="M387" s="420"/>
      <c r="N387" s="420"/>
      <c r="O387" s="420"/>
      <c r="P387" s="420"/>
      <c r="Q387" s="420"/>
      <c r="R387" s="414"/>
      <c r="S387" s="414"/>
      <c r="T387" s="414"/>
      <c r="U387" s="415"/>
      <c r="V387" s="46">
        <f t="shared" si="81"/>
        <v>0</v>
      </c>
      <c r="W387" s="11">
        <f t="shared" si="82"/>
        <v>0</v>
      </c>
      <c r="X387" s="11">
        <f t="shared" si="83"/>
        <v>0</v>
      </c>
      <c r="Y387" s="71">
        <f t="shared" si="84"/>
        <v>0</v>
      </c>
      <c r="Z387" s="274"/>
      <c r="AA387" s="277"/>
      <c r="AB387" s="277"/>
      <c r="AC387" s="277"/>
      <c r="AD387" s="277"/>
      <c r="AE387" s="277"/>
      <c r="AF387" s="277"/>
      <c r="AG387" s="277"/>
      <c r="AH387" s="280"/>
      <c r="AI387" s="298"/>
      <c r="AJ387" s="280"/>
    </row>
    <row r="388" spans="1:36" s="50" customFormat="1" ht="18.75" x14ac:dyDescent="0.25">
      <c r="A388" s="287"/>
      <c r="B388" s="290"/>
      <c r="C388" s="295"/>
      <c r="D388" s="194"/>
      <c r="E388" s="417"/>
      <c r="F388" s="417"/>
      <c r="G388" s="417"/>
      <c r="H388" s="417"/>
      <c r="I388" s="417"/>
      <c r="J388" s="417"/>
      <c r="K388" s="417"/>
      <c r="L388" s="417"/>
      <c r="M388" s="417"/>
      <c r="N388" s="417"/>
      <c r="O388" s="417"/>
      <c r="P388" s="417"/>
      <c r="Q388" s="417"/>
      <c r="R388" s="418"/>
      <c r="S388" s="418"/>
      <c r="T388" s="418"/>
      <c r="U388" s="419"/>
      <c r="V388" s="46">
        <f t="shared" si="81"/>
        <v>0</v>
      </c>
      <c r="W388" s="11">
        <f t="shared" si="82"/>
        <v>0</v>
      </c>
      <c r="X388" s="11">
        <f t="shared" si="83"/>
        <v>0</v>
      </c>
      <c r="Y388" s="71">
        <f t="shared" si="84"/>
        <v>0</v>
      </c>
      <c r="Z388" s="274"/>
      <c r="AA388" s="277"/>
      <c r="AB388" s="277"/>
      <c r="AC388" s="277"/>
      <c r="AD388" s="277"/>
      <c r="AE388" s="277"/>
      <c r="AF388" s="277"/>
      <c r="AG388" s="277"/>
      <c r="AH388" s="280"/>
      <c r="AI388" s="298"/>
      <c r="AJ388" s="280"/>
    </row>
    <row r="389" spans="1:36" s="50" customFormat="1" ht="18.75" x14ac:dyDescent="0.25">
      <c r="A389" s="287"/>
      <c r="B389" s="290"/>
      <c r="C389" s="295"/>
      <c r="D389" s="194"/>
      <c r="E389" s="420"/>
      <c r="F389" s="420"/>
      <c r="G389" s="420"/>
      <c r="H389" s="420"/>
      <c r="I389" s="420"/>
      <c r="J389" s="420"/>
      <c r="K389" s="420"/>
      <c r="L389" s="420"/>
      <c r="M389" s="420"/>
      <c r="N389" s="420"/>
      <c r="O389" s="420"/>
      <c r="P389" s="420"/>
      <c r="Q389" s="420"/>
      <c r="R389" s="414"/>
      <c r="S389" s="414"/>
      <c r="T389" s="414"/>
      <c r="U389" s="415"/>
      <c r="V389" s="46">
        <f t="shared" si="81"/>
        <v>0</v>
      </c>
      <c r="W389" s="11">
        <f t="shared" si="82"/>
        <v>0</v>
      </c>
      <c r="X389" s="11">
        <f t="shared" si="83"/>
        <v>0</v>
      </c>
      <c r="Y389" s="71">
        <f t="shared" si="84"/>
        <v>0</v>
      </c>
      <c r="Z389" s="274"/>
      <c r="AA389" s="277"/>
      <c r="AB389" s="277"/>
      <c r="AC389" s="277"/>
      <c r="AD389" s="277"/>
      <c r="AE389" s="277"/>
      <c r="AF389" s="277"/>
      <c r="AG389" s="277"/>
      <c r="AH389" s="280"/>
      <c r="AI389" s="298"/>
      <c r="AJ389" s="280"/>
    </row>
    <row r="390" spans="1:36" s="50" customFormat="1" ht="18.75" x14ac:dyDescent="0.25">
      <c r="A390" s="287"/>
      <c r="B390" s="290"/>
      <c r="C390" s="295"/>
      <c r="D390" s="194"/>
      <c r="E390" s="417"/>
      <c r="F390" s="417"/>
      <c r="G390" s="417"/>
      <c r="H390" s="417"/>
      <c r="I390" s="417"/>
      <c r="J390" s="417"/>
      <c r="K390" s="417"/>
      <c r="L390" s="417"/>
      <c r="M390" s="417"/>
      <c r="N390" s="417"/>
      <c r="O390" s="417"/>
      <c r="P390" s="417"/>
      <c r="Q390" s="417"/>
      <c r="R390" s="418"/>
      <c r="S390" s="418"/>
      <c r="T390" s="418"/>
      <c r="U390" s="419"/>
      <c r="V390" s="46">
        <f t="shared" si="81"/>
        <v>0</v>
      </c>
      <c r="W390" s="11">
        <f t="shared" si="82"/>
        <v>0</v>
      </c>
      <c r="X390" s="11">
        <f t="shared" si="83"/>
        <v>0</v>
      </c>
      <c r="Y390" s="71">
        <f t="shared" si="84"/>
        <v>0</v>
      </c>
      <c r="Z390" s="274"/>
      <c r="AA390" s="277"/>
      <c r="AB390" s="277"/>
      <c r="AC390" s="277"/>
      <c r="AD390" s="277"/>
      <c r="AE390" s="277"/>
      <c r="AF390" s="277"/>
      <c r="AG390" s="277"/>
      <c r="AH390" s="280"/>
      <c r="AI390" s="298"/>
      <c r="AJ390" s="280"/>
    </row>
    <row r="391" spans="1:36" s="50" customFormat="1" ht="19.5" thickBot="1" x14ac:dyDescent="0.3">
      <c r="A391" s="288"/>
      <c r="B391" s="290"/>
      <c r="C391" s="296"/>
      <c r="D391" s="195"/>
      <c r="E391" s="423"/>
      <c r="F391" s="423"/>
      <c r="G391" s="423"/>
      <c r="H391" s="423"/>
      <c r="I391" s="423"/>
      <c r="J391" s="423"/>
      <c r="K391" s="423"/>
      <c r="L391" s="423"/>
      <c r="M391" s="423"/>
      <c r="N391" s="423"/>
      <c r="O391" s="423"/>
      <c r="P391" s="423"/>
      <c r="Q391" s="423"/>
      <c r="R391" s="424"/>
      <c r="S391" s="424"/>
      <c r="T391" s="424"/>
      <c r="U391" s="425"/>
      <c r="V391" s="47">
        <f t="shared" si="81"/>
        <v>0</v>
      </c>
      <c r="W391" s="12">
        <f t="shared" si="82"/>
        <v>0</v>
      </c>
      <c r="X391" s="12">
        <f t="shared" si="83"/>
        <v>0</v>
      </c>
      <c r="Y391" s="72">
        <f t="shared" si="84"/>
        <v>0</v>
      </c>
      <c r="Z391" s="275"/>
      <c r="AA391" s="278"/>
      <c r="AB391" s="278"/>
      <c r="AC391" s="278"/>
      <c r="AD391" s="278"/>
      <c r="AE391" s="278"/>
      <c r="AF391" s="278"/>
      <c r="AG391" s="278"/>
      <c r="AH391" s="281"/>
      <c r="AI391" s="299"/>
      <c r="AJ391" s="281"/>
    </row>
    <row r="392" spans="1:36" s="50" customFormat="1" ht="18.75" x14ac:dyDescent="0.25">
      <c r="A392" s="286">
        <v>20</v>
      </c>
      <c r="B392" s="289" t="s">
        <v>262</v>
      </c>
      <c r="C392" s="292" t="s">
        <v>19</v>
      </c>
      <c r="D392" s="193">
        <f>160*0.9</f>
        <v>144</v>
      </c>
      <c r="E392" s="426"/>
      <c r="F392" s="381"/>
      <c r="G392" s="381"/>
      <c r="H392" s="381"/>
      <c r="I392" s="381"/>
      <c r="J392" s="381"/>
      <c r="K392" s="381"/>
      <c r="L392" s="381"/>
      <c r="M392" s="381"/>
      <c r="N392" s="381"/>
      <c r="O392" s="381"/>
      <c r="P392" s="381"/>
      <c r="Q392" s="381"/>
      <c r="R392" s="411"/>
      <c r="S392" s="411"/>
      <c r="T392" s="411"/>
      <c r="U392" s="412"/>
      <c r="V392" s="43">
        <f t="shared" si="81"/>
        <v>0</v>
      </c>
      <c r="W392" s="13">
        <f t="shared" si="82"/>
        <v>0</v>
      </c>
      <c r="X392" s="13">
        <f t="shared" si="83"/>
        <v>0</v>
      </c>
      <c r="Y392" s="70">
        <f t="shared" si="84"/>
        <v>0</v>
      </c>
      <c r="Z392" s="273">
        <f t="shared" ref="Z392:AC392" si="100">SUM(V392:V411)</f>
        <v>0</v>
      </c>
      <c r="AA392" s="276">
        <f t="shared" si="100"/>
        <v>54</v>
      </c>
      <c r="AB392" s="276">
        <f t="shared" si="100"/>
        <v>56</v>
      </c>
      <c r="AC392" s="276">
        <f t="shared" si="100"/>
        <v>114.33333333333333</v>
      </c>
      <c r="AD392" s="276">
        <f t="shared" ref="AD392" si="101">Z392*0.38*0.9*SQRT(3)</f>
        <v>0</v>
      </c>
      <c r="AE392" s="276">
        <f t="shared" ref="AE392" si="102">AA392*0.38*0.9*SQRT(3)</f>
        <v>31.987514314182025</v>
      </c>
      <c r="AF392" s="276">
        <f t="shared" ref="AF392" si="103">AB392*0.38*0.9*SQRT(3)</f>
        <v>33.172237066559141</v>
      </c>
      <c r="AG392" s="276">
        <f t="shared" ref="AG392" si="104">AC392*0.38*0.9*SQRT(3)</f>
        <v>67.726650677558226</v>
      </c>
      <c r="AH392" s="279">
        <f>MAX(Z392:AC411)</f>
        <v>114.33333333333333</v>
      </c>
      <c r="AI392" s="297">
        <f t="shared" ref="AI392" si="105">AH392*0.38*0.9*SQRT(3)</f>
        <v>67.726650677558226</v>
      </c>
      <c r="AJ392" s="279">
        <f t="shared" ref="AJ392" si="106">D392-AI392</f>
        <v>76.273349322441774</v>
      </c>
    </row>
    <row r="393" spans="1:36" s="50" customFormat="1" ht="18.75" x14ac:dyDescent="0.25">
      <c r="A393" s="287"/>
      <c r="B393" s="290"/>
      <c r="C393" s="295"/>
      <c r="D393" s="194"/>
      <c r="E393" s="383" t="s">
        <v>908</v>
      </c>
      <c r="F393" s="383">
        <v>0</v>
      </c>
      <c r="G393" s="383">
        <v>0</v>
      </c>
      <c r="H393" s="383">
        <v>0</v>
      </c>
      <c r="I393" s="383">
        <v>0</v>
      </c>
      <c r="J393" s="383">
        <v>0</v>
      </c>
      <c r="K393" s="383">
        <v>54</v>
      </c>
      <c r="L393" s="383">
        <v>58</v>
      </c>
      <c r="M393" s="383">
        <v>55</v>
      </c>
      <c r="N393" s="383">
        <v>55</v>
      </c>
      <c r="O393" s="383">
        <v>57</v>
      </c>
      <c r="P393" s="383">
        <v>55</v>
      </c>
      <c r="Q393" s="383">
        <v>231</v>
      </c>
      <c r="R393" s="414">
        <v>231</v>
      </c>
      <c r="S393" s="414">
        <v>231</v>
      </c>
      <c r="T393" s="414">
        <v>231</v>
      </c>
      <c r="U393" s="415">
        <v>231</v>
      </c>
      <c r="V393" s="46">
        <f t="shared" si="81"/>
        <v>0</v>
      </c>
      <c r="W393" s="11">
        <f t="shared" si="82"/>
        <v>54</v>
      </c>
      <c r="X393" s="11">
        <f t="shared" si="83"/>
        <v>56</v>
      </c>
      <c r="Y393" s="71">
        <f t="shared" si="84"/>
        <v>114.33333333333333</v>
      </c>
      <c r="Z393" s="274"/>
      <c r="AA393" s="277"/>
      <c r="AB393" s="277"/>
      <c r="AC393" s="277"/>
      <c r="AD393" s="277"/>
      <c r="AE393" s="277"/>
      <c r="AF393" s="277"/>
      <c r="AG393" s="277"/>
      <c r="AH393" s="280"/>
      <c r="AI393" s="298"/>
      <c r="AJ393" s="280"/>
    </row>
    <row r="394" spans="1:36" s="50" customFormat="1" ht="18.75" x14ac:dyDescent="0.25">
      <c r="A394" s="287"/>
      <c r="B394" s="290"/>
      <c r="C394" s="295"/>
      <c r="D394" s="194"/>
      <c r="E394" s="417"/>
      <c r="F394" s="417"/>
      <c r="G394" s="417"/>
      <c r="H394" s="417"/>
      <c r="I394" s="417"/>
      <c r="J394" s="417"/>
      <c r="K394" s="417"/>
      <c r="L394" s="417"/>
      <c r="M394" s="417"/>
      <c r="N394" s="417"/>
      <c r="O394" s="417"/>
      <c r="P394" s="417"/>
      <c r="Q394" s="417"/>
      <c r="R394" s="418"/>
      <c r="S394" s="418"/>
      <c r="T394" s="418"/>
      <c r="U394" s="419"/>
      <c r="V394" s="46">
        <f t="shared" si="81"/>
        <v>0</v>
      </c>
      <c r="W394" s="11">
        <f t="shared" si="82"/>
        <v>0</v>
      </c>
      <c r="X394" s="11">
        <f t="shared" si="83"/>
        <v>0</v>
      </c>
      <c r="Y394" s="71">
        <f t="shared" si="84"/>
        <v>0</v>
      </c>
      <c r="Z394" s="274"/>
      <c r="AA394" s="277"/>
      <c r="AB394" s="277"/>
      <c r="AC394" s="277"/>
      <c r="AD394" s="277"/>
      <c r="AE394" s="277"/>
      <c r="AF394" s="277"/>
      <c r="AG394" s="277"/>
      <c r="AH394" s="280"/>
      <c r="AI394" s="298"/>
      <c r="AJ394" s="280"/>
    </row>
    <row r="395" spans="1:36" s="50" customFormat="1" ht="18.75" x14ac:dyDescent="0.25">
      <c r="A395" s="287"/>
      <c r="B395" s="290"/>
      <c r="C395" s="295"/>
      <c r="D395" s="194"/>
      <c r="E395" s="420"/>
      <c r="F395" s="420"/>
      <c r="G395" s="420"/>
      <c r="H395" s="420"/>
      <c r="I395" s="420"/>
      <c r="J395" s="420"/>
      <c r="K395" s="420"/>
      <c r="L395" s="420"/>
      <c r="M395" s="420"/>
      <c r="N395" s="420"/>
      <c r="O395" s="420"/>
      <c r="P395" s="420"/>
      <c r="Q395" s="420"/>
      <c r="R395" s="414"/>
      <c r="S395" s="414"/>
      <c r="T395" s="414"/>
      <c r="U395" s="415"/>
      <c r="V395" s="46">
        <f t="shared" si="81"/>
        <v>0</v>
      </c>
      <c r="W395" s="11">
        <f t="shared" si="82"/>
        <v>0</v>
      </c>
      <c r="X395" s="11">
        <f t="shared" si="83"/>
        <v>0</v>
      </c>
      <c r="Y395" s="71">
        <f t="shared" si="84"/>
        <v>0</v>
      </c>
      <c r="Z395" s="274"/>
      <c r="AA395" s="277"/>
      <c r="AB395" s="277"/>
      <c r="AC395" s="277"/>
      <c r="AD395" s="277"/>
      <c r="AE395" s="277"/>
      <c r="AF395" s="277"/>
      <c r="AG395" s="277"/>
      <c r="AH395" s="280"/>
      <c r="AI395" s="298"/>
      <c r="AJ395" s="280"/>
    </row>
    <row r="396" spans="1:36" s="50" customFormat="1" ht="18.75" x14ac:dyDescent="0.25">
      <c r="A396" s="287"/>
      <c r="B396" s="290"/>
      <c r="C396" s="295"/>
      <c r="D396" s="194"/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  <c r="P396" s="417"/>
      <c r="Q396" s="417"/>
      <c r="R396" s="418"/>
      <c r="S396" s="418"/>
      <c r="T396" s="418"/>
      <c r="U396" s="419"/>
      <c r="V396" s="46">
        <f t="shared" ref="V396:V411" si="107">IF(AND(F396=0,G396=0,H396=0),0,IF(AND(F396=0,G396=0),H396,IF(AND(F396=0,H396=0),G396,IF(AND(G396=0,H396=0),F396,IF(F396=0,(G396+H396)/2,IF(G396=0,(F396+H396)/2,IF(H396=0,(F396+G396)/2,(F396+G396+H396)/3)))))))</f>
        <v>0</v>
      </c>
      <c r="W396" s="11">
        <f t="shared" ref="W396:W411" si="108">IF(AND(I396=0,J396=0,K396=0),0,IF(AND(I396=0,J396=0),K396,IF(AND(I396=0,K396=0),J396,IF(AND(J396=0,K396=0),I396,IF(I396=0,(J396+K396)/2,IF(J396=0,(I396+K396)/2,IF(K396=0,(I396+J396)/2,(I396+J396+K396)/3)))))))</f>
        <v>0</v>
      </c>
      <c r="X396" s="11">
        <f t="shared" ref="X396:X411" si="109">IF(AND(L396=0,M396=0,N396=0),0,IF(AND(L396=0,M396=0),N396,IF(AND(L396=0,N396=0),M396,IF(AND(M396=0,N396=0),L396,IF(L396=0,(M396+N396)/2,IF(M396=0,(L396+N396)/2,IF(N396=0,(L396+M396)/2,(L396+M396+N396)/3)))))))</f>
        <v>0</v>
      </c>
      <c r="Y396" s="71">
        <f t="shared" ref="Y396:Y411" si="110">IF(AND(O396=0,P396=0,Q396=0),0,IF(AND(O396=0,P396=0),Q396,IF(AND(O396=0,Q396=0),P396,IF(AND(P396=0,Q396=0),O396,IF(O396=0,(P396+Q396)/2,IF(P396=0,(O396+Q396)/2,IF(Q396=0,(O396+P396)/2,(O396+P396+Q396)/3)))))))</f>
        <v>0</v>
      </c>
      <c r="Z396" s="274"/>
      <c r="AA396" s="277"/>
      <c r="AB396" s="277"/>
      <c r="AC396" s="277"/>
      <c r="AD396" s="277"/>
      <c r="AE396" s="277"/>
      <c r="AF396" s="277"/>
      <c r="AG396" s="277"/>
      <c r="AH396" s="280"/>
      <c r="AI396" s="298"/>
      <c r="AJ396" s="280"/>
    </row>
    <row r="397" spans="1:36" s="50" customFormat="1" ht="18.75" x14ac:dyDescent="0.25">
      <c r="A397" s="287"/>
      <c r="B397" s="290"/>
      <c r="C397" s="295"/>
      <c r="D397" s="194"/>
      <c r="E397" s="420"/>
      <c r="F397" s="420"/>
      <c r="G397" s="420"/>
      <c r="H397" s="420"/>
      <c r="I397" s="420"/>
      <c r="J397" s="420"/>
      <c r="K397" s="420"/>
      <c r="L397" s="420"/>
      <c r="M397" s="420"/>
      <c r="N397" s="420"/>
      <c r="O397" s="420"/>
      <c r="P397" s="420"/>
      <c r="Q397" s="420"/>
      <c r="R397" s="414"/>
      <c r="S397" s="414"/>
      <c r="T397" s="414"/>
      <c r="U397" s="415"/>
      <c r="V397" s="46">
        <f t="shared" si="107"/>
        <v>0</v>
      </c>
      <c r="W397" s="11">
        <f t="shared" si="108"/>
        <v>0</v>
      </c>
      <c r="X397" s="11">
        <f t="shared" si="109"/>
        <v>0</v>
      </c>
      <c r="Y397" s="71">
        <f t="shared" si="110"/>
        <v>0</v>
      </c>
      <c r="Z397" s="274"/>
      <c r="AA397" s="277"/>
      <c r="AB397" s="277"/>
      <c r="AC397" s="277"/>
      <c r="AD397" s="277"/>
      <c r="AE397" s="277"/>
      <c r="AF397" s="277"/>
      <c r="AG397" s="277"/>
      <c r="AH397" s="280"/>
      <c r="AI397" s="298"/>
      <c r="AJ397" s="280"/>
    </row>
    <row r="398" spans="1:36" s="50" customFormat="1" ht="18.75" x14ac:dyDescent="0.25">
      <c r="A398" s="287"/>
      <c r="B398" s="290"/>
      <c r="C398" s="295"/>
      <c r="D398" s="194"/>
      <c r="E398" s="417"/>
      <c r="F398" s="417"/>
      <c r="G398" s="417"/>
      <c r="H398" s="417"/>
      <c r="I398" s="417"/>
      <c r="J398" s="417"/>
      <c r="K398" s="417"/>
      <c r="L398" s="417"/>
      <c r="M398" s="417"/>
      <c r="N398" s="417"/>
      <c r="O398" s="417"/>
      <c r="P398" s="417"/>
      <c r="Q398" s="417"/>
      <c r="R398" s="418"/>
      <c r="S398" s="418"/>
      <c r="T398" s="418"/>
      <c r="U398" s="419"/>
      <c r="V398" s="46">
        <f t="shared" si="107"/>
        <v>0</v>
      </c>
      <c r="W398" s="11">
        <f t="shared" si="108"/>
        <v>0</v>
      </c>
      <c r="X398" s="11">
        <f t="shared" si="109"/>
        <v>0</v>
      </c>
      <c r="Y398" s="71">
        <f t="shared" si="110"/>
        <v>0</v>
      </c>
      <c r="Z398" s="274"/>
      <c r="AA398" s="277"/>
      <c r="AB398" s="277"/>
      <c r="AC398" s="277"/>
      <c r="AD398" s="277"/>
      <c r="AE398" s="277"/>
      <c r="AF398" s="277"/>
      <c r="AG398" s="277"/>
      <c r="AH398" s="280"/>
      <c r="AI398" s="298"/>
      <c r="AJ398" s="280"/>
    </row>
    <row r="399" spans="1:36" s="50" customFormat="1" ht="18.75" x14ac:dyDescent="0.25">
      <c r="A399" s="287"/>
      <c r="B399" s="290"/>
      <c r="C399" s="295"/>
      <c r="D399" s="194"/>
      <c r="E399" s="420"/>
      <c r="F399" s="420"/>
      <c r="G399" s="420"/>
      <c r="H399" s="420"/>
      <c r="I399" s="420"/>
      <c r="J399" s="420"/>
      <c r="K399" s="420"/>
      <c r="L399" s="420"/>
      <c r="M399" s="420"/>
      <c r="N399" s="420"/>
      <c r="O399" s="420"/>
      <c r="P399" s="420"/>
      <c r="Q399" s="420"/>
      <c r="R399" s="414"/>
      <c r="S399" s="414"/>
      <c r="T399" s="414"/>
      <c r="U399" s="415"/>
      <c r="V399" s="46">
        <f t="shared" si="107"/>
        <v>0</v>
      </c>
      <c r="W399" s="11">
        <f t="shared" si="108"/>
        <v>0</v>
      </c>
      <c r="X399" s="11">
        <f t="shared" si="109"/>
        <v>0</v>
      </c>
      <c r="Y399" s="71">
        <f t="shared" si="110"/>
        <v>0</v>
      </c>
      <c r="Z399" s="274"/>
      <c r="AA399" s="277"/>
      <c r="AB399" s="277"/>
      <c r="AC399" s="277"/>
      <c r="AD399" s="277"/>
      <c r="AE399" s="277"/>
      <c r="AF399" s="277"/>
      <c r="AG399" s="277"/>
      <c r="AH399" s="280"/>
      <c r="AI399" s="298"/>
      <c r="AJ399" s="280"/>
    </row>
    <row r="400" spans="1:36" s="50" customFormat="1" ht="18.75" x14ac:dyDescent="0.25">
      <c r="A400" s="287"/>
      <c r="B400" s="290"/>
      <c r="C400" s="295"/>
      <c r="D400" s="194"/>
      <c r="E400" s="417"/>
      <c r="F400" s="417"/>
      <c r="G400" s="417"/>
      <c r="H400" s="417"/>
      <c r="I400" s="417"/>
      <c r="J400" s="417"/>
      <c r="K400" s="417"/>
      <c r="L400" s="417"/>
      <c r="M400" s="417"/>
      <c r="N400" s="417"/>
      <c r="O400" s="417"/>
      <c r="P400" s="417"/>
      <c r="Q400" s="417"/>
      <c r="R400" s="418"/>
      <c r="S400" s="418"/>
      <c r="T400" s="418"/>
      <c r="U400" s="419"/>
      <c r="V400" s="46">
        <f t="shared" si="107"/>
        <v>0</v>
      </c>
      <c r="W400" s="11">
        <f t="shared" si="108"/>
        <v>0</v>
      </c>
      <c r="X400" s="11">
        <f t="shared" si="109"/>
        <v>0</v>
      </c>
      <c r="Y400" s="71">
        <f t="shared" si="110"/>
        <v>0</v>
      </c>
      <c r="Z400" s="274"/>
      <c r="AA400" s="277"/>
      <c r="AB400" s="277"/>
      <c r="AC400" s="277"/>
      <c r="AD400" s="277"/>
      <c r="AE400" s="277"/>
      <c r="AF400" s="277"/>
      <c r="AG400" s="277"/>
      <c r="AH400" s="280"/>
      <c r="AI400" s="298"/>
      <c r="AJ400" s="280"/>
    </row>
    <row r="401" spans="1:37" s="50" customFormat="1" ht="18.75" x14ac:dyDescent="0.25">
      <c r="A401" s="287"/>
      <c r="B401" s="290"/>
      <c r="C401" s="295"/>
      <c r="D401" s="194"/>
      <c r="E401" s="420"/>
      <c r="F401" s="420"/>
      <c r="G401" s="420"/>
      <c r="H401" s="420"/>
      <c r="I401" s="420"/>
      <c r="J401" s="420"/>
      <c r="K401" s="420"/>
      <c r="L401" s="420"/>
      <c r="M401" s="420"/>
      <c r="N401" s="420"/>
      <c r="O401" s="420"/>
      <c r="P401" s="420"/>
      <c r="Q401" s="420"/>
      <c r="R401" s="414"/>
      <c r="S401" s="414"/>
      <c r="T401" s="414"/>
      <c r="U401" s="415"/>
      <c r="V401" s="46">
        <f t="shared" si="107"/>
        <v>0</v>
      </c>
      <c r="W401" s="11">
        <f t="shared" si="108"/>
        <v>0</v>
      </c>
      <c r="X401" s="11">
        <f t="shared" si="109"/>
        <v>0</v>
      </c>
      <c r="Y401" s="71">
        <f t="shared" si="110"/>
        <v>0</v>
      </c>
      <c r="Z401" s="274"/>
      <c r="AA401" s="277"/>
      <c r="AB401" s="277"/>
      <c r="AC401" s="277"/>
      <c r="AD401" s="277"/>
      <c r="AE401" s="277"/>
      <c r="AF401" s="277"/>
      <c r="AG401" s="277"/>
      <c r="AH401" s="280"/>
      <c r="AI401" s="298"/>
      <c r="AJ401" s="280"/>
    </row>
    <row r="402" spans="1:37" s="50" customFormat="1" ht="18.75" x14ac:dyDescent="0.25">
      <c r="A402" s="287"/>
      <c r="B402" s="290"/>
      <c r="C402" s="295"/>
      <c r="D402" s="194"/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417"/>
      <c r="Q402" s="417"/>
      <c r="R402" s="418"/>
      <c r="S402" s="418"/>
      <c r="T402" s="418"/>
      <c r="U402" s="419"/>
      <c r="V402" s="46">
        <f t="shared" si="107"/>
        <v>0</v>
      </c>
      <c r="W402" s="11">
        <f t="shared" si="108"/>
        <v>0</v>
      </c>
      <c r="X402" s="11">
        <f t="shared" si="109"/>
        <v>0</v>
      </c>
      <c r="Y402" s="71">
        <f t="shared" si="110"/>
        <v>0</v>
      </c>
      <c r="Z402" s="274"/>
      <c r="AA402" s="277"/>
      <c r="AB402" s="277"/>
      <c r="AC402" s="277"/>
      <c r="AD402" s="277"/>
      <c r="AE402" s="277"/>
      <c r="AF402" s="277"/>
      <c r="AG402" s="277"/>
      <c r="AH402" s="280"/>
      <c r="AI402" s="298"/>
      <c r="AJ402" s="280"/>
    </row>
    <row r="403" spans="1:37" s="50" customFormat="1" ht="18.75" x14ac:dyDescent="0.25">
      <c r="A403" s="287"/>
      <c r="B403" s="290"/>
      <c r="C403" s="295"/>
      <c r="D403" s="194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0"/>
      <c r="Q403" s="420"/>
      <c r="R403" s="414"/>
      <c r="S403" s="414"/>
      <c r="T403" s="414"/>
      <c r="U403" s="415"/>
      <c r="V403" s="46">
        <f t="shared" si="107"/>
        <v>0</v>
      </c>
      <c r="W403" s="11">
        <f t="shared" si="108"/>
        <v>0</v>
      </c>
      <c r="X403" s="11">
        <f t="shared" si="109"/>
        <v>0</v>
      </c>
      <c r="Y403" s="71">
        <f t="shared" si="110"/>
        <v>0</v>
      </c>
      <c r="Z403" s="274"/>
      <c r="AA403" s="277"/>
      <c r="AB403" s="277"/>
      <c r="AC403" s="277"/>
      <c r="AD403" s="277"/>
      <c r="AE403" s="277"/>
      <c r="AF403" s="277"/>
      <c r="AG403" s="277"/>
      <c r="AH403" s="280"/>
      <c r="AI403" s="298"/>
      <c r="AJ403" s="280"/>
    </row>
    <row r="404" spans="1:37" s="50" customFormat="1" ht="18.75" x14ac:dyDescent="0.25">
      <c r="A404" s="287"/>
      <c r="B404" s="290"/>
      <c r="C404" s="295"/>
      <c r="D404" s="194"/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7"/>
      <c r="Q404" s="417"/>
      <c r="R404" s="418"/>
      <c r="S404" s="418"/>
      <c r="T404" s="418"/>
      <c r="U404" s="419"/>
      <c r="V404" s="46">
        <f t="shared" si="107"/>
        <v>0</v>
      </c>
      <c r="W404" s="11">
        <f t="shared" si="108"/>
        <v>0</v>
      </c>
      <c r="X404" s="11">
        <f t="shared" si="109"/>
        <v>0</v>
      </c>
      <c r="Y404" s="71">
        <f t="shared" si="110"/>
        <v>0</v>
      </c>
      <c r="Z404" s="274"/>
      <c r="AA404" s="277"/>
      <c r="AB404" s="277"/>
      <c r="AC404" s="277"/>
      <c r="AD404" s="277"/>
      <c r="AE404" s="277"/>
      <c r="AF404" s="277"/>
      <c r="AG404" s="277"/>
      <c r="AH404" s="280"/>
      <c r="AI404" s="298"/>
      <c r="AJ404" s="280"/>
    </row>
    <row r="405" spans="1:37" s="50" customFormat="1" ht="18.75" x14ac:dyDescent="0.25">
      <c r="A405" s="287"/>
      <c r="B405" s="290"/>
      <c r="C405" s="295"/>
      <c r="D405" s="194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0"/>
      <c r="Q405" s="420"/>
      <c r="R405" s="414"/>
      <c r="S405" s="414"/>
      <c r="T405" s="414"/>
      <c r="U405" s="415"/>
      <c r="V405" s="46">
        <f t="shared" si="107"/>
        <v>0</v>
      </c>
      <c r="W405" s="11">
        <f t="shared" si="108"/>
        <v>0</v>
      </c>
      <c r="X405" s="11">
        <f t="shared" si="109"/>
        <v>0</v>
      </c>
      <c r="Y405" s="71">
        <f t="shared" si="110"/>
        <v>0</v>
      </c>
      <c r="Z405" s="274"/>
      <c r="AA405" s="277"/>
      <c r="AB405" s="277"/>
      <c r="AC405" s="277"/>
      <c r="AD405" s="277"/>
      <c r="AE405" s="277"/>
      <c r="AF405" s="277"/>
      <c r="AG405" s="277"/>
      <c r="AH405" s="280"/>
      <c r="AI405" s="298"/>
      <c r="AJ405" s="280"/>
    </row>
    <row r="406" spans="1:37" s="50" customFormat="1" ht="18.75" x14ac:dyDescent="0.25">
      <c r="A406" s="287"/>
      <c r="B406" s="290"/>
      <c r="C406" s="295"/>
      <c r="D406" s="194"/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7"/>
      <c r="Q406" s="417"/>
      <c r="R406" s="418"/>
      <c r="S406" s="418"/>
      <c r="T406" s="418"/>
      <c r="U406" s="419"/>
      <c r="V406" s="46">
        <f t="shared" si="107"/>
        <v>0</v>
      </c>
      <c r="W406" s="11">
        <f t="shared" si="108"/>
        <v>0</v>
      </c>
      <c r="X406" s="11">
        <f t="shared" si="109"/>
        <v>0</v>
      </c>
      <c r="Y406" s="71">
        <f t="shared" si="110"/>
        <v>0</v>
      </c>
      <c r="Z406" s="274"/>
      <c r="AA406" s="277"/>
      <c r="AB406" s="277"/>
      <c r="AC406" s="277"/>
      <c r="AD406" s="277"/>
      <c r="AE406" s="277"/>
      <c r="AF406" s="277"/>
      <c r="AG406" s="277"/>
      <c r="AH406" s="280"/>
      <c r="AI406" s="298"/>
      <c r="AJ406" s="280"/>
    </row>
    <row r="407" spans="1:37" s="50" customFormat="1" ht="18.75" x14ac:dyDescent="0.25">
      <c r="A407" s="287"/>
      <c r="B407" s="290"/>
      <c r="C407" s="295"/>
      <c r="D407" s="194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0"/>
      <c r="Q407" s="420"/>
      <c r="R407" s="414"/>
      <c r="S407" s="414"/>
      <c r="T407" s="414"/>
      <c r="U407" s="415"/>
      <c r="V407" s="46">
        <f t="shared" si="107"/>
        <v>0</v>
      </c>
      <c r="W407" s="11">
        <f t="shared" si="108"/>
        <v>0</v>
      </c>
      <c r="X407" s="11">
        <f t="shared" si="109"/>
        <v>0</v>
      </c>
      <c r="Y407" s="71">
        <f t="shared" si="110"/>
        <v>0</v>
      </c>
      <c r="Z407" s="274"/>
      <c r="AA407" s="277"/>
      <c r="AB407" s="277"/>
      <c r="AC407" s="277"/>
      <c r="AD407" s="277"/>
      <c r="AE407" s="277"/>
      <c r="AF407" s="277"/>
      <c r="AG407" s="277"/>
      <c r="AH407" s="280"/>
      <c r="AI407" s="298"/>
      <c r="AJ407" s="280"/>
    </row>
    <row r="408" spans="1:37" s="50" customFormat="1" ht="18.75" x14ac:dyDescent="0.25">
      <c r="A408" s="287"/>
      <c r="B408" s="290"/>
      <c r="C408" s="295"/>
      <c r="D408" s="194"/>
      <c r="E408" s="417"/>
      <c r="F408" s="417"/>
      <c r="G408" s="417"/>
      <c r="H408" s="417"/>
      <c r="I408" s="417"/>
      <c r="J408" s="417"/>
      <c r="K408" s="417"/>
      <c r="L408" s="417"/>
      <c r="M408" s="417"/>
      <c r="N408" s="417"/>
      <c r="O408" s="417"/>
      <c r="P408" s="417"/>
      <c r="Q408" s="417"/>
      <c r="R408" s="418"/>
      <c r="S408" s="418"/>
      <c r="T408" s="418"/>
      <c r="U408" s="419"/>
      <c r="V408" s="46">
        <f t="shared" si="107"/>
        <v>0</v>
      </c>
      <c r="W408" s="11">
        <f t="shared" si="108"/>
        <v>0</v>
      </c>
      <c r="X408" s="11">
        <f t="shared" si="109"/>
        <v>0</v>
      </c>
      <c r="Y408" s="71">
        <f t="shared" si="110"/>
        <v>0</v>
      </c>
      <c r="Z408" s="274"/>
      <c r="AA408" s="277"/>
      <c r="AB408" s="277"/>
      <c r="AC408" s="277"/>
      <c r="AD408" s="277"/>
      <c r="AE408" s="277"/>
      <c r="AF408" s="277"/>
      <c r="AG408" s="277"/>
      <c r="AH408" s="280"/>
      <c r="AI408" s="298"/>
      <c r="AJ408" s="280"/>
    </row>
    <row r="409" spans="1:37" s="50" customFormat="1" ht="18.75" x14ac:dyDescent="0.25">
      <c r="A409" s="287"/>
      <c r="B409" s="290"/>
      <c r="C409" s="295"/>
      <c r="D409" s="194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0"/>
      <c r="Q409" s="420"/>
      <c r="R409" s="414"/>
      <c r="S409" s="414"/>
      <c r="T409" s="414"/>
      <c r="U409" s="415"/>
      <c r="V409" s="46">
        <f t="shared" si="107"/>
        <v>0</v>
      </c>
      <c r="W409" s="11">
        <f t="shared" si="108"/>
        <v>0</v>
      </c>
      <c r="X409" s="11">
        <f t="shared" si="109"/>
        <v>0</v>
      </c>
      <c r="Y409" s="71">
        <f t="shared" si="110"/>
        <v>0</v>
      </c>
      <c r="Z409" s="274"/>
      <c r="AA409" s="277"/>
      <c r="AB409" s="277"/>
      <c r="AC409" s="277"/>
      <c r="AD409" s="277"/>
      <c r="AE409" s="277"/>
      <c r="AF409" s="277"/>
      <c r="AG409" s="277"/>
      <c r="AH409" s="280"/>
      <c r="AI409" s="298"/>
      <c r="AJ409" s="280"/>
    </row>
    <row r="410" spans="1:37" s="50" customFormat="1" ht="18.75" x14ac:dyDescent="0.25">
      <c r="A410" s="287"/>
      <c r="B410" s="290"/>
      <c r="C410" s="295"/>
      <c r="D410" s="194"/>
      <c r="E410" s="417"/>
      <c r="F410" s="417"/>
      <c r="G410" s="417"/>
      <c r="H410" s="417"/>
      <c r="I410" s="417"/>
      <c r="J410" s="417"/>
      <c r="K410" s="417"/>
      <c r="L410" s="417"/>
      <c r="M410" s="417"/>
      <c r="N410" s="417"/>
      <c r="O410" s="417"/>
      <c r="P410" s="417"/>
      <c r="Q410" s="417"/>
      <c r="R410" s="418"/>
      <c r="S410" s="418"/>
      <c r="T410" s="418"/>
      <c r="U410" s="419"/>
      <c r="V410" s="46">
        <f t="shared" si="107"/>
        <v>0</v>
      </c>
      <c r="W410" s="11">
        <f t="shared" si="108"/>
        <v>0</v>
      </c>
      <c r="X410" s="11">
        <f t="shared" si="109"/>
        <v>0</v>
      </c>
      <c r="Y410" s="71">
        <f t="shared" si="110"/>
        <v>0</v>
      </c>
      <c r="Z410" s="274"/>
      <c r="AA410" s="277"/>
      <c r="AB410" s="277"/>
      <c r="AC410" s="277"/>
      <c r="AD410" s="277"/>
      <c r="AE410" s="277"/>
      <c r="AF410" s="277"/>
      <c r="AG410" s="277"/>
      <c r="AH410" s="280"/>
      <c r="AI410" s="298"/>
      <c r="AJ410" s="280"/>
    </row>
    <row r="411" spans="1:37" s="50" customFormat="1" ht="19.5" thickBot="1" x14ac:dyDescent="0.3">
      <c r="A411" s="288"/>
      <c r="B411" s="291"/>
      <c r="C411" s="296"/>
      <c r="D411" s="195"/>
      <c r="E411" s="423"/>
      <c r="F411" s="423"/>
      <c r="G411" s="423"/>
      <c r="H411" s="423"/>
      <c r="I411" s="423"/>
      <c r="J411" s="423"/>
      <c r="K411" s="423"/>
      <c r="L411" s="423"/>
      <c r="M411" s="423"/>
      <c r="N411" s="423"/>
      <c r="O411" s="423"/>
      <c r="P411" s="423"/>
      <c r="Q411" s="423"/>
      <c r="R411" s="424"/>
      <c r="S411" s="424"/>
      <c r="T411" s="424"/>
      <c r="U411" s="425"/>
      <c r="V411" s="47">
        <f t="shared" si="107"/>
        <v>0</v>
      </c>
      <c r="W411" s="12">
        <f t="shared" si="108"/>
        <v>0</v>
      </c>
      <c r="X411" s="12">
        <f t="shared" si="109"/>
        <v>0</v>
      </c>
      <c r="Y411" s="72">
        <f t="shared" si="110"/>
        <v>0</v>
      </c>
      <c r="Z411" s="275"/>
      <c r="AA411" s="278"/>
      <c r="AB411" s="278"/>
      <c r="AC411" s="278"/>
      <c r="AD411" s="278"/>
      <c r="AE411" s="278"/>
      <c r="AF411" s="278"/>
      <c r="AG411" s="278"/>
      <c r="AH411" s="281"/>
      <c r="AI411" s="299"/>
      <c r="AJ411" s="281"/>
    </row>
    <row r="412" spans="1:37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</row>
    <row r="413" spans="1:37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</row>
  </sheetData>
  <sheetProtection password="CCE5" sheet="1" objects="1" scenarios="1" formatCells="0" formatColumns="0" formatRows="0" insertRows="0"/>
  <mergeCells count="330">
    <mergeCell ref="AF392:AF411"/>
    <mergeCell ref="AG392:AG411"/>
    <mergeCell ref="AF312:AF331"/>
    <mergeCell ref="AG312:AG331"/>
    <mergeCell ref="AD332:AD351"/>
    <mergeCell ref="AE332:AE351"/>
    <mergeCell ref="AF332:AF351"/>
    <mergeCell ref="AG332:AG351"/>
    <mergeCell ref="AD352:AD371"/>
    <mergeCell ref="AE352:AE371"/>
    <mergeCell ref="AF352:AF371"/>
    <mergeCell ref="AG352:AG371"/>
    <mergeCell ref="AF372:AF391"/>
    <mergeCell ref="AG372:AG391"/>
    <mergeCell ref="AD392:AD411"/>
    <mergeCell ref="AE392:AE411"/>
    <mergeCell ref="AF192:AF211"/>
    <mergeCell ref="AG192:AG211"/>
    <mergeCell ref="AF232:AF251"/>
    <mergeCell ref="AG232:AG251"/>
    <mergeCell ref="AD252:AD271"/>
    <mergeCell ref="AE252:AE271"/>
    <mergeCell ref="AF252:AF271"/>
    <mergeCell ref="AG252:AG271"/>
    <mergeCell ref="AD272:AD291"/>
    <mergeCell ref="AE272:AE291"/>
    <mergeCell ref="AF272:AF291"/>
    <mergeCell ref="AG272:AG291"/>
    <mergeCell ref="AI272:AI291"/>
    <mergeCell ref="AI292:AI311"/>
    <mergeCell ref="AI312:AI331"/>
    <mergeCell ref="AI332:AI351"/>
    <mergeCell ref="AI352:AI371"/>
    <mergeCell ref="AI372:AI391"/>
    <mergeCell ref="AI392:AI411"/>
    <mergeCell ref="AD10:AE10"/>
    <mergeCell ref="AF10:AG10"/>
    <mergeCell ref="AD12:AD31"/>
    <mergeCell ref="AE12:AE31"/>
    <mergeCell ref="AF12:AF31"/>
    <mergeCell ref="AG12:AG31"/>
    <mergeCell ref="AD32:AD51"/>
    <mergeCell ref="AE32:AE51"/>
    <mergeCell ref="AF32:AF51"/>
    <mergeCell ref="AG32:AG51"/>
    <mergeCell ref="AD52:AD71"/>
    <mergeCell ref="AE52:AE71"/>
    <mergeCell ref="AF52:AF71"/>
    <mergeCell ref="AG52:AG71"/>
    <mergeCell ref="AD72:AD91"/>
    <mergeCell ref="AE72:AE91"/>
    <mergeCell ref="AF72:AF91"/>
    <mergeCell ref="AI92:AI111"/>
    <mergeCell ref="AI112:AI131"/>
    <mergeCell ref="AI132:AI151"/>
    <mergeCell ref="AI152:AI171"/>
    <mergeCell ref="AI172:AI191"/>
    <mergeCell ref="AI192:AI211"/>
    <mergeCell ref="AI212:AI231"/>
    <mergeCell ref="AI232:AI251"/>
    <mergeCell ref="AI252:AI271"/>
    <mergeCell ref="AJ32:AJ51"/>
    <mergeCell ref="AJ12:AJ31"/>
    <mergeCell ref="AJ8:AJ11"/>
    <mergeCell ref="C72:C91"/>
    <mergeCell ref="D72:D91"/>
    <mergeCell ref="AI8:AI11"/>
    <mergeCell ref="AI12:AI31"/>
    <mergeCell ref="AI32:AI51"/>
    <mergeCell ref="AI52:AI71"/>
    <mergeCell ref="AI72:AI91"/>
    <mergeCell ref="AD8:AG9"/>
    <mergeCell ref="AG72:AG91"/>
    <mergeCell ref="D8:D11"/>
    <mergeCell ref="D12:D31"/>
    <mergeCell ref="C32:C51"/>
    <mergeCell ref="D32:D51"/>
    <mergeCell ref="C52:C71"/>
    <mergeCell ref="D52:D71"/>
    <mergeCell ref="AH52:AH71"/>
    <mergeCell ref="AJ212:AJ231"/>
    <mergeCell ref="AJ192:AJ211"/>
    <mergeCell ref="AJ172:AJ191"/>
    <mergeCell ref="AJ152:AJ171"/>
    <mergeCell ref="AJ132:AJ151"/>
    <mergeCell ref="AJ112:AJ131"/>
    <mergeCell ref="AJ92:AJ111"/>
    <mergeCell ref="AJ72:AJ91"/>
    <mergeCell ref="AJ52:AJ71"/>
    <mergeCell ref="AJ392:AJ411"/>
    <mergeCell ref="AJ372:AJ391"/>
    <mergeCell ref="AJ352:AJ371"/>
    <mergeCell ref="AJ332:AJ351"/>
    <mergeCell ref="AJ312:AJ331"/>
    <mergeCell ref="AJ292:AJ311"/>
    <mergeCell ref="AJ272:AJ291"/>
    <mergeCell ref="AJ252:AJ271"/>
    <mergeCell ref="AJ232:AJ251"/>
    <mergeCell ref="C112:C131"/>
    <mergeCell ref="D112:D131"/>
    <mergeCell ref="AH372:AH391"/>
    <mergeCell ref="A392:A411"/>
    <mergeCell ref="B392:B411"/>
    <mergeCell ref="Z392:Z411"/>
    <mergeCell ref="AA392:AA411"/>
    <mergeCell ref="AB392:AB411"/>
    <mergeCell ref="AC392:AC411"/>
    <mergeCell ref="AH392:AH411"/>
    <mergeCell ref="A372:A391"/>
    <mergeCell ref="B372:B391"/>
    <mergeCell ref="Z372:Z391"/>
    <mergeCell ref="AA372:AA391"/>
    <mergeCell ref="AB372:AB391"/>
    <mergeCell ref="AC372:AC391"/>
    <mergeCell ref="C372:C391"/>
    <mergeCell ref="D372:D391"/>
    <mergeCell ref="C392:C411"/>
    <mergeCell ref="D392:D411"/>
    <mergeCell ref="AD372:AD391"/>
    <mergeCell ref="AE372:AE391"/>
    <mergeCell ref="AF152:AF171"/>
    <mergeCell ref="AG152:AG171"/>
    <mergeCell ref="AH332:AH351"/>
    <mergeCell ref="A352:A371"/>
    <mergeCell ref="B352:B371"/>
    <mergeCell ref="Z352:Z371"/>
    <mergeCell ref="AA352:AA371"/>
    <mergeCell ref="AB352:AB371"/>
    <mergeCell ref="AC352:AC371"/>
    <mergeCell ref="AH352:AH371"/>
    <mergeCell ref="A332:A351"/>
    <mergeCell ref="B332:B351"/>
    <mergeCell ref="Z332:Z351"/>
    <mergeCell ref="AA332:AA351"/>
    <mergeCell ref="AB332:AB351"/>
    <mergeCell ref="AC332:AC351"/>
    <mergeCell ref="C332:C351"/>
    <mergeCell ref="D332:D351"/>
    <mergeCell ref="C352:C371"/>
    <mergeCell ref="D352:D371"/>
    <mergeCell ref="AH292:AH311"/>
    <mergeCell ref="A312:A331"/>
    <mergeCell ref="B312:B331"/>
    <mergeCell ref="Z312:Z331"/>
    <mergeCell ref="AA312:AA331"/>
    <mergeCell ref="AB312:AB331"/>
    <mergeCell ref="AC312:AC331"/>
    <mergeCell ref="AH312:AH331"/>
    <mergeCell ref="A292:A311"/>
    <mergeCell ref="B292:B311"/>
    <mergeCell ref="Z292:Z311"/>
    <mergeCell ref="AA292:AA311"/>
    <mergeCell ref="AB292:AB311"/>
    <mergeCell ref="AC292:AC311"/>
    <mergeCell ref="C292:C311"/>
    <mergeCell ref="D292:D311"/>
    <mergeCell ref="C312:C331"/>
    <mergeCell ref="D312:D331"/>
    <mergeCell ref="AD292:AD311"/>
    <mergeCell ref="AE292:AE311"/>
    <mergeCell ref="AF292:AF311"/>
    <mergeCell ref="AG292:AG311"/>
    <mergeCell ref="AD312:AD331"/>
    <mergeCell ref="AE312:AE331"/>
    <mergeCell ref="AH252:AH271"/>
    <mergeCell ref="A272:A291"/>
    <mergeCell ref="B272:B291"/>
    <mergeCell ref="Z272:Z291"/>
    <mergeCell ref="AA272:AA291"/>
    <mergeCell ref="AB272:AB291"/>
    <mergeCell ref="AC272:AC291"/>
    <mergeCell ref="AH272:AH291"/>
    <mergeCell ref="A252:A271"/>
    <mergeCell ref="B252:B271"/>
    <mergeCell ref="Z252:Z271"/>
    <mergeCell ref="AA252:AA271"/>
    <mergeCell ref="AB252:AB271"/>
    <mergeCell ref="AC252:AC271"/>
    <mergeCell ref="C252:C271"/>
    <mergeCell ref="D252:D271"/>
    <mergeCell ref="C272:C291"/>
    <mergeCell ref="D272:D291"/>
    <mergeCell ref="AH212:AH231"/>
    <mergeCell ref="A232:A251"/>
    <mergeCell ref="B232:B251"/>
    <mergeCell ref="Z232:Z251"/>
    <mergeCell ref="AA232:AA251"/>
    <mergeCell ref="AB232:AB251"/>
    <mergeCell ref="AC232:AC251"/>
    <mergeCell ref="AH232:AH251"/>
    <mergeCell ref="A212:A231"/>
    <mergeCell ref="B212:B231"/>
    <mergeCell ref="Z212:Z231"/>
    <mergeCell ref="AA212:AA231"/>
    <mergeCell ref="AB212:AB231"/>
    <mergeCell ref="AC212:AC231"/>
    <mergeCell ref="C212:C231"/>
    <mergeCell ref="D212:D231"/>
    <mergeCell ref="C232:C251"/>
    <mergeCell ref="D232:D251"/>
    <mergeCell ref="AD212:AD231"/>
    <mergeCell ref="AE212:AE231"/>
    <mergeCell ref="AF212:AF231"/>
    <mergeCell ref="AG212:AG231"/>
    <mergeCell ref="AD232:AD251"/>
    <mergeCell ref="AE232:AE251"/>
    <mergeCell ref="AH172:AH191"/>
    <mergeCell ref="A192:A211"/>
    <mergeCell ref="B192:B211"/>
    <mergeCell ref="Z192:Z211"/>
    <mergeCell ref="AA192:AA211"/>
    <mergeCell ref="AB192:AB211"/>
    <mergeCell ref="AC192:AC211"/>
    <mergeCell ref="AH192:AH211"/>
    <mergeCell ref="A172:A191"/>
    <mergeCell ref="B172:B191"/>
    <mergeCell ref="Z172:Z191"/>
    <mergeCell ref="AA172:AA191"/>
    <mergeCell ref="AB172:AB191"/>
    <mergeCell ref="AC172:AC191"/>
    <mergeCell ref="C172:C191"/>
    <mergeCell ref="D172:D191"/>
    <mergeCell ref="C192:C211"/>
    <mergeCell ref="D192:D211"/>
    <mergeCell ref="AD172:AD191"/>
    <mergeCell ref="AE172:AE191"/>
    <mergeCell ref="AF172:AF191"/>
    <mergeCell ref="AG172:AG191"/>
    <mergeCell ref="AD192:AD211"/>
    <mergeCell ref="AE192:AE211"/>
    <mergeCell ref="AH132:AH151"/>
    <mergeCell ref="A152:A171"/>
    <mergeCell ref="B152:B171"/>
    <mergeCell ref="Z152:Z171"/>
    <mergeCell ref="AA152:AA171"/>
    <mergeCell ref="AB152:AB171"/>
    <mergeCell ref="AC152:AC171"/>
    <mergeCell ref="AH152:AH171"/>
    <mergeCell ref="A132:A151"/>
    <mergeCell ref="B132:B151"/>
    <mergeCell ref="Z132:Z151"/>
    <mergeCell ref="AA132:AA151"/>
    <mergeCell ref="AB132:AB151"/>
    <mergeCell ref="AC132:AC151"/>
    <mergeCell ref="C132:C151"/>
    <mergeCell ref="D132:D151"/>
    <mergeCell ref="C152:C171"/>
    <mergeCell ref="D152:D171"/>
    <mergeCell ref="AD132:AD151"/>
    <mergeCell ref="AE132:AE151"/>
    <mergeCell ref="AF132:AF151"/>
    <mergeCell ref="AG132:AG151"/>
    <mergeCell ref="AD152:AD171"/>
    <mergeCell ref="AE152:AE171"/>
    <mergeCell ref="AH92:AH111"/>
    <mergeCell ref="A112:A131"/>
    <mergeCell ref="B112:B131"/>
    <mergeCell ref="Z112:Z131"/>
    <mergeCell ref="AA112:AA131"/>
    <mergeCell ref="AB112:AB131"/>
    <mergeCell ref="AC112:AC131"/>
    <mergeCell ref="AH112:AH131"/>
    <mergeCell ref="A92:A111"/>
    <mergeCell ref="B92:B111"/>
    <mergeCell ref="Z92:Z111"/>
    <mergeCell ref="AA92:AA111"/>
    <mergeCell ref="AB92:AB111"/>
    <mergeCell ref="AC92:AC111"/>
    <mergeCell ref="AD92:AD111"/>
    <mergeCell ref="AE92:AE111"/>
    <mergeCell ref="AF92:AF111"/>
    <mergeCell ref="AG92:AG111"/>
    <mergeCell ref="AD112:AD131"/>
    <mergeCell ref="AE112:AE131"/>
    <mergeCell ref="AF112:AF131"/>
    <mergeCell ref="AG112:AG131"/>
    <mergeCell ref="C92:C111"/>
    <mergeCell ref="D92:D111"/>
    <mergeCell ref="A72:A91"/>
    <mergeCell ref="B72:B91"/>
    <mergeCell ref="Z72:Z91"/>
    <mergeCell ref="AA72:AA91"/>
    <mergeCell ref="AB72:AB91"/>
    <mergeCell ref="AC72:AC91"/>
    <mergeCell ref="AH72:AH91"/>
    <mergeCell ref="A52:A71"/>
    <mergeCell ref="B52:B71"/>
    <mergeCell ref="Z52:Z71"/>
    <mergeCell ref="AA52:AA71"/>
    <mergeCell ref="AB52:AB71"/>
    <mergeCell ref="AC52:AC71"/>
    <mergeCell ref="B12:B31"/>
    <mergeCell ref="Z12:Z31"/>
    <mergeCell ref="AA12:AA31"/>
    <mergeCell ref="AB12:AB31"/>
    <mergeCell ref="AC12:AC31"/>
    <mergeCell ref="AH12:AH31"/>
    <mergeCell ref="A32:A51"/>
    <mergeCell ref="B32:B51"/>
    <mergeCell ref="Z32:Z51"/>
    <mergeCell ref="AA32:AA51"/>
    <mergeCell ref="AB32:AB51"/>
    <mergeCell ref="AC32:AC51"/>
    <mergeCell ref="AH32:AH51"/>
    <mergeCell ref="A12:A31"/>
    <mergeCell ref="C12:C31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H8:AH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X10:Y10"/>
    <mergeCell ref="Z10:AA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zoomScale="70" zoomScaleNormal="70" workbookViewId="0">
      <selection activeCell="M23" sqref="M2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2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540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8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8.75" x14ac:dyDescent="0.25">
      <c r="A12" s="126">
        <v>1</v>
      </c>
      <c r="B12" s="129" t="s">
        <v>100</v>
      </c>
      <c r="C12" s="129" t="s">
        <v>133</v>
      </c>
      <c r="D12" s="132">
        <f>100*0.9</f>
        <v>90</v>
      </c>
      <c r="E12" s="381" t="s">
        <v>536</v>
      </c>
      <c r="F12" s="381">
        <v>14</v>
      </c>
      <c r="G12" s="381">
        <v>26</v>
      </c>
      <c r="H12" s="381">
        <v>31</v>
      </c>
      <c r="I12" s="381">
        <v>14</v>
      </c>
      <c r="J12" s="381">
        <v>4</v>
      </c>
      <c r="K12" s="381">
        <v>23</v>
      </c>
      <c r="L12" s="381">
        <v>25</v>
      </c>
      <c r="M12" s="381">
        <v>33</v>
      </c>
      <c r="N12" s="381">
        <v>21</v>
      </c>
      <c r="O12" s="381">
        <v>70</v>
      </c>
      <c r="P12" s="381">
        <v>22.5</v>
      </c>
      <c r="Q12" s="381">
        <v>230</v>
      </c>
      <c r="R12" s="398">
        <v>223</v>
      </c>
      <c r="S12" s="398">
        <v>222</v>
      </c>
      <c r="T12" s="398">
        <v>215</v>
      </c>
      <c r="U12" s="398">
        <v>222</v>
      </c>
      <c r="V12" s="19">
        <f t="shared" ref="V12:V30" si="0">IF(AND(F12=0,G12=0,H12=0),0,IF(AND(F12=0,G12=0),H12,IF(AND(F12=0,H12=0),G12,IF(AND(G12=0,H12=0),F12,IF(F12=0,(G12+H12)/2,IF(G12=0,(F12+H12)/2,IF(H12=0,(F12+G12)/2,(F12+G12+H12)/3)))))))</f>
        <v>23.666666666666668</v>
      </c>
      <c r="W12" s="19">
        <f t="shared" ref="W12:W30" si="1">IF(AND(I12=0,J12=0,K12=0),0,IF(AND(I12=0,J12=0),K12,IF(AND(I12=0,K12=0),J12,IF(AND(J12=0,K12=0),I12,IF(I12=0,(J12+K12)/2,IF(J12=0,(I12+K12)/2,IF(K12=0,(I12+J12)/2,(I12+J12+K12)/3)))))))</f>
        <v>13.666666666666666</v>
      </c>
      <c r="X12" s="19">
        <f t="shared" ref="X12:X30" si="2">IF(AND(L12=0,M12=0,N12=0),0,IF(AND(L12=0,M12=0),N12,IF(AND(L12=0,N12=0),M12,IF(AND(M12=0,N12=0),L12,IF(L12=0,(M12+N12)/2,IF(M12=0,(L12+N12)/2,IF(N12=0,(L12+M12)/2,(L12+M12+N12)/3)))))))</f>
        <v>26.333333333333332</v>
      </c>
      <c r="Y12" s="66">
        <f t="shared" ref="Y12:Y30" si="3">IF(AND(O12=0,P12=0,Q12=0),0,IF(AND(O12=0,P12=0),Q12,IF(AND(O12=0,Q12=0),P12,IF(AND(P12=0,Q12=0),O12,IF(O12=0,(P12+Q12)/2,IF(P12=0,(O12+Q12)/2,IF(Q12=0,(O12+P12)/2,(O12+P12+Q12)/3)))))))</f>
        <v>107.5</v>
      </c>
      <c r="Z12" s="116">
        <f>SUM(V12:V16)</f>
        <v>47.433333333333337</v>
      </c>
      <c r="AA12" s="105">
        <f>SUM(W12:W16)</f>
        <v>28.799999999999997</v>
      </c>
      <c r="AB12" s="105">
        <f>SUM(X12:X16)</f>
        <v>54.166666666666664</v>
      </c>
      <c r="AC12" s="105">
        <f>SUM(Y12:Y16)</f>
        <v>145.66666666666666</v>
      </c>
      <c r="AD12" s="105">
        <f>Z12*0.38*0.9*SQRT(3)</f>
        <v>28.097674610543841</v>
      </c>
      <c r="AE12" s="105">
        <f t="shared" ref="AE12:AG12" si="4">AA12*0.38*0.9*SQRT(3)</f>
        <v>17.060007634230409</v>
      </c>
      <c r="AF12" s="105">
        <f t="shared" si="4"/>
        <v>32.086241210213444</v>
      </c>
      <c r="AG12" s="105">
        <f t="shared" si="4"/>
        <v>86.287307131466321</v>
      </c>
      <c r="AH12" s="105">
        <f>MAX(Z12:AC16)</f>
        <v>145.66666666666666</v>
      </c>
      <c r="AI12" s="107">
        <f>AH12*0.38*0.9*SQRT(3)</f>
        <v>86.287307131466321</v>
      </c>
      <c r="AJ12" s="107">
        <f>D12-AI12</f>
        <v>3.7126928685336793</v>
      </c>
    </row>
    <row r="13" spans="1:37" s="50" customFormat="1" ht="18.75" x14ac:dyDescent="0.25">
      <c r="A13" s="127"/>
      <c r="B13" s="130"/>
      <c r="C13" s="130"/>
      <c r="D13" s="133"/>
      <c r="E13" s="383" t="s">
        <v>537</v>
      </c>
      <c r="F13" s="383">
        <v>24</v>
      </c>
      <c r="G13" s="383">
        <v>25</v>
      </c>
      <c r="H13" s="383">
        <v>4</v>
      </c>
      <c r="I13" s="383">
        <v>4.7</v>
      </c>
      <c r="J13" s="383">
        <v>24.5</v>
      </c>
      <c r="K13" s="383">
        <v>6.8</v>
      </c>
      <c r="L13" s="383">
        <v>4</v>
      </c>
      <c r="M13" s="383">
        <v>31</v>
      </c>
      <c r="N13" s="383">
        <v>8</v>
      </c>
      <c r="O13" s="383">
        <v>15</v>
      </c>
      <c r="P13" s="383">
        <v>33</v>
      </c>
      <c r="Q13" s="383">
        <v>5.5</v>
      </c>
      <c r="R13" s="394">
        <v>223</v>
      </c>
      <c r="S13" s="394">
        <v>222</v>
      </c>
      <c r="T13" s="394">
        <v>215</v>
      </c>
      <c r="U13" s="394">
        <v>222</v>
      </c>
      <c r="V13" s="20">
        <f t="shared" si="0"/>
        <v>17.666666666666668</v>
      </c>
      <c r="W13" s="20">
        <f t="shared" si="1"/>
        <v>12</v>
      </c>
      <c r="X13" s="20">
        <f t="shared" si="2"/>
        <v>14.333333333333334</v>
      </c>
      <c r="Y13" s="67">
        <f t="shared" si="3"/>
        <v>17.833333333333332</v>
      </c>
      <c r="Z13" s="117"/>
      <c r="AA13" s="106"/>
      <c r="AB13" s="106"/>
      <c r="AC13" s="106"/>
      <c r="AD13" s="106"/>
      <c r="AE13" s="106"/>
      <c r="AF13" s="106"/>
      <c r="AG13" s="106"/>
      <c r="AH13" s="106"/>
      <c r="AI13" s="108"/>
      <c r="AJ13" s="108"/>
    </row>
    <row r="14" spans="1:37" s="50" customFormat="1" ht="18.75" x14ac:dyDescent="0.25">
      <c r="A14" s="127"/>
      <c r="B14" s="130"/>
      <c r="C14" s="130"/>
      <c r="D14" s="133"/>
      <c r="E14" s="385" t="s">
        <v>538</v>
      </c>
      <c r="F14" s="385">
        <v>2.6</v>
      </c>
      <c r="G14" s="385">
        <v>3.5</v>
      </c>
      <c r="H14" s="385">
        <v>6.5</v>
      </c>
      <c r="I14" s="385">
        <v>2.5</v>
      </c>
      <c r="J14" s="385">
        <v>3.4</v>
      </c>
      <c r="K14" s="385">
        <v>1.4</v>
      </c>
      <c r="L14" s="385">
        <v>3.5</v>
      </c>
      <c r="M14" s="385">
        <v>4.5</v>
      </c>
      <c r="N14" s="385">
        <v>2.5</v>
      </c>
      <c r="O14" s="385">
        <v>3.5</v>
      </c>
      <c r="P14" s="385">
        <v>13</v>
      </c>
      <c r="Q14" s="385">
        <v>11.5</v>
      </c>
      <c r="R14" s="395">
        <v>223</v>
      </c>
      <c r="S14" s="395">
        <v>222</v>
      </c>
      <c r="T14" s="395">
        <v>215</v>
      </c>
      <c r="U14" s="395">
        <v>222</v>
      </c>
      <c r="V14" s="20">
        <f t="shared" si="0"/>
        <v>4.2</v>
      </c>
      <c r="W14" s="20">
        <f t="shared" si="1"/>
        <v>2.4333333333333336</v>
      </c>
      <c r="X14" s="20">
        <f t="shared" si="2"/>
        <v>3.5</v>
      </c>
      <c r="Y14" s="67">
        <f t="shared" si="3"/>
        <v>9.3333333333333339</v>
      </c>
      <c r="Z14" s="117"/>
      <c r="AA14" s="106"/>
      <c r="AB14" s="106"/>
      <c r="AC14" s="106"/>
      <c r="AD14" s="106"/>
      <c r="AE14" s="106"/>
      <c r="AF14" s="106"/>
      <c r="AG14" s="106"/>
      <c r="AH14" s="106"/>
      <c r="AI14" s="108"/>
      <c r="AJ14" s="108"/>
    </row>
    <row r="15" spans="1:37" s="50" customFormat="1" ht="18.75" x14ac:dyDescent="0.25">
      <c r="A15" s="127"/>
      <c r="B15" s="130"/>
      <c r="C15" s="130"/>
      <c r="D15" s="133"/>
      <c r="E15" s="383" t="s">
        <v>539</v>
      </c>
      <c r="F15" s="383">
        <v>0</v>
      </c>
      <c r="G15" s="383">
        <v>1.9</v>
      </c>
      <c r="H15" s="383">
        <v>0</v>
      </c>
      <c r="I15" s="383">
        <v>0</v>
      </c>
      <c r="J15" s="383">
        <v>0.7</v>
      </c>
      <c r="K15" s="383">
        <v>0</v>
      </c>
      <c r="L15" s="383">
        <v>0</v>
      </c>
      <c r="M15" s="383">
        <v>10</v>
      </c>
      <c r="N15" s="383">
        <v>0</v>
      </c>
      <c r="O15" s="383">
        <v>0</v>
      </c>
      <c r="P15" s="383">
        <v>11</v>
      </c>
      <c r="Q15" s="383">
        <v>0</v>
      </c>
      <c r="R15" s="394">
        <v>223</v>
      </c>
      <c r="S15" s="394">
        <v>222</v>
      </c>
      <c r="T15" s="394">
        <v>215</v>
      </c>
      <c r="U15" s="394">
        <v>222</v>
      </c>
      <c r="V15" s="20">
        <f t="shared" si="0"/>
        <v>1.9</v>
      </c>
      <c r="W15" s="20">
        <f t="shared" si="1"/>
        <v>0.7</v>
      </c>
      <c r="X15" s="20">
        <f t="shared" si="2"/>
        <v>10</v>
      </c>
      <c r="Y15" s="67">
        <f t="shared" si="3"/>
        <v>11</v>
      </c>
      <c r="Z15" s="117"/>
      <c r="AA15" s="106"/>
      <c r="AB15" s="106"/>
      <c r="AC15" s="106"/>
      <c r="AD15" s="106"/>
      <c r="AE15" s="106"/>
      <c r="AF15" s="106"/>
      <c r="AG15" s="106"/>
      <c r="AH15" s="106"/>
      <c r="AI15" s="108"/>
      <c r="AJ15" s="108"/>
    </row>
    <row r="16" spans="1:37" s="50" customFormat="1" ht="19.5" thickBot="1" x14ac:dyDescent="0.3">
      <c r="A16" s="128"/>
      <c r="B16" s="131"/>
      <c r="C16" s="131"/>
      <c r="D16" s="134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99"/>
      <c r="S16" s="399"/>
      <c r="T16" s="399"/>
      <c r="U16" s="399"/>
      <c r="V16" s="21">
        <f t="shared" si="0"/>
        <v>0</v>
      </c>
      <c r="W16" s="21">
        <f t="shared" si="1"/>
        <v>0</v>
      </c>
      <c r="X16" s="21">
        <f t="shared" si="2"/>
        <v>0</v>
      </c>
      <c r="Y16" s="68">
        <f t="shared" si="3"/>
        <v>0</v>
      </c>
      <c r="Z16" s="118"/>
      <c r="AA16" s="104"/>
      <c r="AB16" s="104"/>
      <c r="AC16" s="104"/>
      <c r="AD16" s="104"/>
      <c r="AE16" s="104"/>
      <c r="AF16" s="104"/>
      <c r="AG16" s="104"/>
      <c r="AH16" s="104"/>
      <c r="AI16" s="109"/>
      <c r="AJ16" s="109"/>
    </row>
    <row r="17" spans="1:36" s="50" customFormat="1" ht="18.75" x14ac:dyDescent="0.25">
      <c r="A17" s="126">
        <v>2</v>
      </c>
      <c r="B17" s="129" t="s">
        <v>17</v>
      </c>
      <c r="C17" s="132" t="s">
        <v>22</v>
      </c>
      <c r="D17" s="132">
        <f>250*0.9</f>
        <v>225</v>
      </c>
      <c r="E17" s="381" t="s">
        <v>541</v>
      </c>
      <c r="F17" s="381"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v>0</v>
      </c>
      <c r="L17" s="381">
        <v>5</v>
      </c>
      <c r="M17" s="381">
        <v>7</v>
      </c>
      <c r="N17" s="381">
        <v>4</v>
      </c>
      <c r="O17" s="381">
        <v>5</v>
      </c>
      <c r="P17" s="381">
        <v>6.5</v>
      </c>
      <c r="Q17" s="381">
        <v>4</v>
      </c>
      <c r="R17" s="381">
        <v>232</v>
      </c>
      <c r="S17" s="381">
        <v>232</v>
      </c>
      <c r="T17" s="381">
        <v>228</v>
      </c>
      <c r="U17" s="381">
        <v>229</v>
      </c>
      <c r="V17" s="19">
        <f t="shared" si="0"/>
        <v>0</v>
      </c>
      <c r="W17" s="19">
        <f t="shared" si="1"/>
        <v>0</v>
      </c>
      <c r="X17" s="19">
        <f t="shared" si="2"/>
        <v>5.333333333333333</v>
      </c>
      <c r="Y17" s="66">
        <f t="shared" si="3"/>
        <v>5.166666666666667</v>
      </c>
      <c r="Z17" s="116">
        <f>SUM(V17:V19)</f>
        <v>54.166666666666671</v>
      </c>
      <c r="AA17" s="105">
        <f>SUM(W17:W19)</f>
        <v>2.1666666666666665</v>
      </c>
      <c r="AB17" s="105">
        <f>SUM(X17:X19)</f>
        <v>13.166666666666666</v>
      </c>
      <c r="AC17" s="105">
        <f>SUM(Y17:Y19)</f>
        <v>12.666666666666668</v>
      </c>
      <c r="AD17" s="105">
        <f t="shared" ref="AD17:AG23" si="5">Z17*0.38*0.9*SQRT(3)</f>
        <v>32.086241210213451</v>
      </c>
      <c r="AE17" s="105">
        <f t="shared" si="5"/>
        <v>1.283449648408538</v>
      </c>
      <c r="AF17" s="105">
        <f t="shared" si="5"/>
        <v>7.7994247864826542</v>
      </c>
      <c r="AG17" s="105">
        <f t="shared" si="5"/>
        <v>7.5032440983883761</v>
      </c>
      <c r="AH17" s="105">
        <f>MAX(Z17:AC19)</f>
        <v>54.166666666666671</v>
      </c>
      <c r="AI17" s="107">
        <f t="shared" ref="AI17" si="6">AH17*0.38*0.9*SQRT(3)</f>
        <v>32.086241210213451</v>
      </c>
      <c r="AJ17" s="107">
        <f>D17-AI17</f>
        <v>192.91375878978656</v>
      </c>
    </row>
    <row r="18" spans="1:36" s="50" customFormat="1" ht="18.75" x14ac:dyDescent="0.25">
      <c r="A18" s="127"/>
      <c r="B18" s="130"/>
      <c r="C18" s="133"/>
      <c r="D18" s="133"/>
      <c r="E18" s="383" t="s">
        <v>542</v>
      </c>
      <c r="F18" s="383">
        <v>52</v>
      </c>
      <c r="G18" s="383">
        <v>55</v>
      </c>
      <c r="H18" s="383">
        <v>50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4.5</v>
      </c>
      <c r="O18" s="383">
        <v>0</v>
      </c>
      <c r="P18" s="383">
        <v>0</v>
      </c>
      <c r="Q18" s="383">
        <v>4.5</v>
      </c>
      <c r="R18" s="394">
        <v>232</v>
      </c>
      <c r="S18" s="394">
        <v>232</v>
      </c>
      <c r="T18" s="394">
        <v>228</v>
      </c>
      <c r="U18" s="394">
        <v>229</v>
      </c>
      <c r="V18" s="20">
        <f t="shared" si="0"/>
        <v>52.333333333333336</v>
      </c>
      <c r="W18" s="20">
        <f t="shared" si="1"/>
        <v>0</v>
      </c>
      <c r="X18" s="20">
        <f t="shared" si="2"/>
        <v>4.5</v>
      </c>
      <c r="Y18" s="67">
        <f t="shared" si="3"/>
        <v>4.5</v>
      </c>
      <c r="Z18" s="117"/>
      <c r="AA18" s="106"/>
      <c r="AB18" s="106"/>
      <c r="AC18" s="106"/>
      <c r="AD18" s="106"/>
      <c r="AE18" s="106"/>
      <c r="AF18" s="106"/>
      <c r="AG18" s="106"/>
      <c r="AH18" s="106"/>
      <c r="AI18" s="108"/>
      <c r="AJ18" s="108"/>
    </row>
    <row r="19" spans="1:36" s="50" customFormat="1" ht="32.25" thickBot="1" x14ac:dyDescent="0.3">
      <c r="A19" s="128"/>
      <c r="B19" s="131"/>
      <c r="C19" s="134"/>
      <c r="D19" s="134"/>
      <c r="E19" s="387" t="s">
        <v>543</v>
      </c>
      <c r="F19" s="387">
        <v>1.5</v>
      </c>
      <c r="G19" s="387">
        <v>3.6</v>
      </c>
      <c r="H19" s="387">
        <v>0.4</v>
      </c>
      <c r="I19" s="387">
        <v>2.5</v>
      </c>
      <c r="J19" s="387">
        <v>0</v>
      </c>
      <c r="K19" s="387">
        <v>0.2</v>
      </c>
      <c r="L19" s="387">
        <v>2</v>
      </c>
      <c r="M19" s="387">
        <v>2</v>
      </c>
      <c r="N19" s="387">
        <v>6</v>
      </c>
      <c r="O19" s="387">
        <v>2</v>
      </c>
      <c r="P19" s="387">
        <v>0</v>
      </c>
      <c r="Q19" s="387">
        <v>4</v>
      </c>
      <c r="R19" s="387">
        <v>232</v>
      </c>
      <c r="S19" s="387">
        <v>232</v>
      </c>
      <c r="T19" s="387">
        <v>228</v>
      </c>
      <c r="U19" s="387">
        <v>229</v>
      </c>
      <c r="V19" s="21">
        <f t="shared" ref="V19" si="7">IF(AND(F19=0,G19=0,H19=0),0,IF(AND(F19=0,G19=0),H19,IF(AND(F19=0,H19=0),G19,IF(AND(G19=0,H19=0),F19,IF(F19=0,(G19+H19)/2,IF(G19=0,(F19+H19)/2,IF(H19=0,(F19+G19)/2,(F19+G19+H19)/3)))))))</f>
        <v>1.8333333333333333</v>
      </c>
      <c r="W19" s="21">
        <f t="shared" ref="W19" si="8">IF(AND(G19=0,H19=0,I19=0),0,IF(AND(G19=0,H19=0),I19,IF(AND(G19=0,I19=0),H19,IF(AND(H19=0,I19=0),G19,IF(G19=0,(H19+I19)/2,IF(H19=0,(G19+I19)/2,IF(I19=0,(G19+H19)/2,(G19+H19+I19)/3)))))))</f>
        <v>2.1666666666666665</v>
      </c>
      <c r="X19" s="21">
        <f t="shared" si="2"/>
        <v>3.3333333333333335</v>
      </c>
      <c r="Y19" s="68">
        <f t="shared" si="3"/>
        <v>3</v>
      </c>
      <c r="Z19" s="118"/>
      <c r="AA19" s="104"/>
      <c r="AB19" s="104"/>
      <c r="AC19" s="104"/>
      <c r="AD19" s="104"/>
      <c r="AE19" s="104"/>
      <c r="AF19" s="104"/>
      <c r="AG19" s="104"/>
      <c r="AH19" s="104"/>
      <c r="AI19" s="109"/>
      <c r="AJ19" s="109"/>
    </row>
    <row r="20" spans="1:36" s="50" customFormat="1" ht="18.75" x14ac:dyDescent="0.25">
      <c r="A20" s="110">
        <v>3</v>
      </c>
      <c r="B20" s="113" t="s">
        <v>21</v>
      </c>
      <c r="C20" s="119" t="s">
        <v>19</v>
      </c>
      <c r="D20" s="119">
        <f>160*0.9</f>
        <v>144</v>
      </c>
      <c r="E20" s="381" t="s">
        <v>544</v>
      </c>
      <c r="F20" s="381">
        <v>0</v>
      </c>
      <c r="G20" s="381">
        <v>0</v>
      </c>
      <c r="H20" s="381" t="s">
        <v>560</v>
      </c>
      <c r="I20" s="381">
        <v>0</v>
      </c>
      <c r="J20" s="381">
        <v>0</v>
      </c>
      <c r="K20" s="381">
        <v>0.1</v>
      </c>
      <c r="L20" s="381">
        <v>0</v>
      </c>
      <c r="M20" s="381">
        <v>0</v>
      </c>
      <c r="N20" s="381">
        <v>0</v>
      </c>
      <c r="O20" s="381">
        <v>0</v>
      </c>
      <c r="P20" s="381">
        <v>0</v>
      </c>
      <c r="Q20" s="381">
        <v>0</v>
      </c>
      <c r="R20" s="381">
        <v>228</v>
      </c>
      <c r="S20" s="381">
        <v>228</v>
      </c>
      <c r="T20" s="381">
        <v>228</v>
      </c>
      <c r="U20" s="381">
        <v>230</v>
      </c>
      <c r="V20" s="19" t="str">
        <f t="shared" si="0"/>
        <v>0,,3</v>
      </c>
      <c r="W20" s="19">
        <f t="shared" si="1"/>
        <v>0.1</v>
      </c>
      <c r="X20" s="19">
        <f t="shared" si="2"/>
        <v>0</v>
      </c>
      <c r="Y20" s="66">
        <f t="shared" si="3"/>
        <v>0</v>
      </c>
      <c r="Z20" s="116">
        <f>SUM(V20:V22)</f>
        <v>7.0333333333333341</v>
      </c>
      <c r="AA20" s="105">
        <f>SUM(W20:W22)</f>
        <v>3.8999999999999995</v>
      </c>
      <c r="AB20" s="105">
        <f>SUM(X20:X22)</f>
        <v>24</v>
      </c>
      <c r="AC20" s="105">
        <f>SUM(Y20:Y22)</f>
        <v>25.666666666666668</v>
      </c>
      <c r="AD20" s="105">
        <f t="shared" ref="AD20" si="9">Z20*0.38*0.9*SQRT(3)</f>
        <v>4.166275012526178</v>
      </c>
      <c r="AE20" s="105">
        <f t="shared" si="5"/>
        <v>2.3102093671353683</v>
      </c>
      <c r="AF20" s="105">
        <f t="shared" si="5"/>
        <v>14.216673028525348</v>
      </c>
      <c r="AG20" s="105">
        <f t="shared" si="5"/>
        <v>15.203941988839604</v>
      </c>
      <c r="AH20" s="105">
        <f>MAX(Z20:AC22)</f>
        <v>25.666666666666668</v>
      </c>
      <c r="AI20" s="107">
        <f t="shared" ref="AI20" si="10">AH20*0.38*0.9*SQRT(3)</f>
        <v>15.203941988839604</v>
      </c>
      <c r="AJ20" s="107">
        <f>D20-AI20</f>
        <v>128.7960580111604</v>
      </c>
    </row>
    <row r="21" spans="1:36" s="50" customFormat="1" ht="18.75" x14ac:dyDescent="0.25">
      <c r="A21" s="111"/>
      <c r="B21" s="114"/>
      <c r="C21" s="120"/>
      <c r="D21" s="120"/>
      <c r="E21" s="383" t="s">
        <v>545</v>
      </c>
      <c r="F21" s="383">
        <v>16.8</v>
      </c>
      <c r="G21" s="383">
        <v>0.8</v>
      </c>
      <c r="H21" s="383">
        <v>3.5</v>
      </c>
      <c r="I21" s="383">
        <v>2.7</v>
      </c>
      <c r="J21" s="383">
        <v>8</v>
      </c>
      <c r="K21" s="383">
        <v>0.7</v>
      </c>
      <c r="L21" s="383">
        <v>30</v>
      </c>
      <c r="M21" s="383">
        <v>15</v>
      </c>
      <c r="N21" s="383">
        <v>27</v>
      </c>
      <c r="O21" s="383">
        <v>32</v>
      </c>
      <c r="P21" s="383">
        <v>14.5</v>
      </c>
      <c r="Q21" s="383">
        <v>30.5</v>
      </c>
      <c r="R21" s="394">
        <v>228</v>
      </c>
      <c r="S21" s="394">
        <v>228</v>
      </c>
      <c r="T21" s="394">
        <v>228</v>
      </c>
      <c r="U21" s="394">
        <v>230</v>
      </c>
      <c r="V21" s="20">
        <f t="shared" si="0"/>
        <v>7.0333333333333341</v>
      </c>
      <c r="W21" s="20">
        <f t="shared" si="1"/>
        <v>3.7999999999999994</v>
      </c>
      <c r="X21" s="20">
        <f t="shared" si="2"/>
        <v>24</v>
      </c>
      <c r="Y21" s="67">
        <f t="shared" si="3"/>
        <v>25.666666666666668</v>
      </c>
      <c r="Z21" s="117"/>
      <c r="AA21" s="106"/>
      <c r="AB21" s="106"/>
      <c r="AC21" s="106"/>
      <c r="AD21" s="106"/>
      <c r="AE21" s="106"/>
      <c r="AF21" s="106"/>
      <c r="AG21" s="106"/>
      <c r="AH21" s="106"/>
      <c r="AI21" s="108"/>
      <c r="AJ21" s="108"/>
    </row>
    <row r="22" spans="1:36" s="50" customFormat="1" ht="19.5" thickBot="1" x14ac:dyDescent="0.3">
      <c r="A22" s="112"/>
      <c r="B22" s="115"/>
      <c r="C22" s="121"/>
      <c r="D22" s="121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21">
        <f t="shared" si="0"/>
        <v>0</v>
      </c>
      <c r="W22" s="21">
        <f t="shared" si="1"/>
        <v>0</v>
      </c>
      <c r="X22" s="21">
        <f t="shared" si="2"/>
        <v>0</v>
      </c>
      <c r="Y22" s="68">
        <f t="shared" si="3"/>
        <v>0</v>
      </c>
      <c r="Z22" s="118"/>
      <c r="AA22" s="104"/>
      <c r="AB22" s="104"/>
      <c r="AC22" s="104"/>
      <c r="AD22" s="104"/>
      <c r="AE22" s="104"/>
      <c r="AF22" s="104"/>
      <c r="AG22" s="104"/>
      <c r="AH22" s="104"/>
      <c r="AI22" s="109"/>
      <c r="AJ22" s="109"/>
    </row>
    <row r="23" spans="1:36" s="50" customFormat="1" ht="18.75" x14ac:dyDescent="0.25">
      <c r="A23" s="110">
        <v>4</v>
      </c>
      <c r="B23" s="113" t="s">
        <v>29</v>
      </c>
      <c r="C23" s="119" t="s">
        <v>19</v>
      </c>
      <c r="D23" s="119">
        <f>160*0.9</f>
        <v>144</v>
      </c>
      <c r="E23" s="381" t="s">
        <v>546</v>
      </c>
      <c r="F23" s="381">
        <v>19</v>
      </c>
      <c r="G23" s="381">
        <v>51</v>
      </c>
      <c r="H23" s="381">
        <v>28</v>
      </c>
      <c r="I23" s="381">
        <v>7</v>
      </c>
      <c r="J23" s="381">
        <v>13</v>
      </c>
      <c r="K23" s="381">
        <v>12.7</v>
      </c>
      <c r="L23" s="381">
        <v>48</v>
      </c>
      <c r="M23" s="381">
        <v>27</v>
      </c>
      <c r="N23" s="381">
        <v>8</v>
      </c>
      <c r="O23" s="381">
        <v>15</v>
      </c>
      <c r="P23" s="381">
        <v>14</v>
      </c>
      <c r="Q23" s="381">
        <v>31</v>
      </c>
      <c r="R23" s="381">
        <v>227</v>
      </c>
      <c r="S23" s="381">
        <v>229</v>
      </c>
      <c r="T23" s="381">
        <v>227</v>
      </c>
      <c r="U23" s="381">
        <v>216</v>
      </c>
      <c r="V23" s="19">
        <f t="shared" si="0"/>
        <v>32.666666666666664</v>
      </c>
      <c r="W23" s="19">
        <f t="shared" si="1"/>
        <v>10.9</v>
      </c>
      <c r="X23" s="19">
        <f t="shared" si="2"/>
        <v>27.666666666666668</v>
      </c>
      <c r="Y23" s="66">
        <f t="shared" si="3"/>
        <v>20</v>
      </c>
      <c r="Z23" s="116">
        <f>SUM(V23:V26)</f>
        <v>63.5</v>
      </c>
      <c r="AA23" s="105">
        <f>SUM(W23:W26)</f>
        <v>46.56666666666667</v>
      </c>
      <c r="AB23" s="105">
        <f>SUM(X23:X26)</f>
        <v>64.833333333333343</v>
      </c>
      <c r="AC23" s="105">
        <f>SUM(Y23:Y26)</f>
        <v>62.666666666666671</v>
      </c>
      <c r="AD23" s="105">
        <f t="shared" ref="AD23" si="11">Z23*0.38*0.9*SQRT(3)</f>
        <v>37.614947387973302</v>
      </c>
      <c r="AE23" s="105">
        <f t="shared" si="5"/>
        <v>27.584294751180426</v>
      </c>
      <c r="AF23" s="105">
        <f t="shared" si="5"/>
        <v>38.404762556224725</v>
      </c>
      <c r="AG23" s="105">
        <f t="shared" si="5"/>
        <v>37.121312907816183</v>
      </c>
      <c r="AH23" s="105">
        <f>MAX(Z23:AC26)</f>
        <v>64.833333333333343</v>
      </c>
      <c r="AI23" s="107">
        <f t="shared" ref="AI23" si="12">AH23*0.38*0.9*SQRT(3)</f>
        <v>38.404762556224725</v>
      </c>
      <c r="AJ23" s="107">
        <f>D23-AI23</f>
        <v>105.59523744377528</v>
      </c>
    </row>
    <row r="24" spans="1:36" s="50" customFormat="1" ht="18.75" x14ac:dyDescent="0.25">
      <c r="A24" s="111"/>
      <c r="B24" s="114"/>
      <c r="C24" s="120"/>
      <c r="D24" s="120"/>
      <c r="E24" s="383" t="s">
        <v>547</v>
      </c>
      <c r="F24" s="383">
        <v>15.5</v>
      </c>
      <c r="G24" s="383">
        <v>18</v>
      </c>
      <c r="H24" s="383">
        <v>19</v>
      </c>
      <c r="I24" s="383">
        <v>21</v>
      </c>
      <c r="J24" s="383">
        <v>13.5</v>
      </c>
      <c r="K24" s="383">
        <v>32</v>
      </c>
      <c r="L24" s="383">
        <v>13</v>
      </c>
      <c r="M24" s="383">
        <v>45</v>
      </c>
      <c r="N24" s="383">
        <v>17</v>
      </c>
      <c r="O24" s="383">
        <v>21</v>
      </c>
      <c r="P24" s="383">
        <v>19.5</v>
      </c>
      <c r="Q24" s="383">
        <v>22.5</v>
      </c>
      <c r="R24" s="394">
        <v>227</v>
      </c>
      <c r="S24" s="394">
        <v>229</v>
      </c>
      <c r="T24" s="394">
        <v>227</v>
      </c>
      <c r="U24" s="394">
        <v>216</v>
      </c>
      <c r="V24" s="20">
        <f t="shared" si="0"/>
        <v>17.5</v>
      </c>
      <c r="W24" s="20">
        <f t="shared" si="1"/>
        <v>22.166666666666668</v>
      </c>
      <c r="X24" s="20">
        <f t="shared" si="2"/>
        <v>25</v>
      </c>
      <c r="Y24" s="67">
        <f t="shared" si="3"/>
        <v>21</v>
      </c>
      <c r="Z24" s="117"/>
      <c r="AA24" s="106"/>
      <c r="AB24" s="106"/>
      <c r="AC24" s="106"/>
      <c r="AD24" s="106"/>
      <c r="AE24" s="106"/>
      <c r="AF24" s="106"/>
      <c r="AG24" s="106"/>
      <c r="AH24" s="106"/>
      <c r="AI24" s="108"/>
      <c r="AJ24" s="108"/>
    </row>
    <row r="25" spans="1:36" s="50" customFormat="1" ht="18.75" x14ac:dyDescent="0.25">
      <c r="A25" s="111"/>
      <c r="B25" s="114"/>
      <c r="C25" s="120"/>
      <c r="D25" s="120"/>
      <c r="E25" s="385" t="s">
        <v>548</v>
      </c>
      <c r="F25" s="385">
        <v>14</v>
      </c>
      <c r="G25" s="385">
        <v>15</v>
      </c>
      <c r="H25" s="385">
        <v>11</v>
      </c>
      <c r="I25" s="385">
        <v>10.5</v>
      </c>
      <c r="J25" s="385">
        <v>19</v>
      </c>
      <c r="K25" s="385">
        <v>11</v>
      </c>
      <c r="L25" s="385">
        <v>4.5</v>
      </c>
      <c r="M25" s="385">
        <v>23</v>
      </c>
      <c r="N25" s="385">
        <v>9</v>
      </c>
      <c r="O25" s="385">
        <v>21</v>
      </c>
      <c r="P25" s="385">
        <v>11.5</v>
      </c>
      <c r="Q25" s="385">
        <v>32.5</v>
      </c>
      <c r="R25" s="385">
        <v>227</v>
      </c>
      <c r="S25" s="385">
        <v>229</v>
      </c>
      <c r="T25" s="385">
        <v>227</v>
      </c>
      <c r="U25" s="385">
        <v>216</v>
      </c>
      <c r="V25" s="20">
        <f t="shared" si="0"/>
        <v>13.333333333333334</v>
      </c>
      <c r="W25" s="20">
        <f t="shared" si="1"/>
        <v>13.5</v>
      </c>
      <c r="X25" s="20">
        <f t="shared" si="2"/>
        <v>12.166666666666666</v>
      </c>
      <c r="Y25" s="67">
        <f t="shared" si="3"/>
        <v>21.666666666666668</v>
      </c>
      <c r="Z25" s="117"/>
      <c r="AA25" s="106"/>
      <c r="AB25" s="106"/>
      <c r="AC25" s="106"/>
      <c r="AD25" s="106"/>
      <c r="AE25" s="106"/>
      <c r="AF25" s="106"/>
      <c r="AG25" s="106"/>
      <c r="AH25" s="106"/>
      <c r="AI25" s="108"/>
      <c r="AJ25" s="108"/>
    </row>
    <row r="26" spans="1:36" s="50" customFormat="1" ht="19.5" thickBot="1" x14ac:dyDescent="0.3">
      <c r="A26" s="112"/>
      <c r="B26" s="115"/>
      <c r="C26" s="121"/>
      <c r="D26" s="12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6"/>
      <c r="S26" s="396"/>
      <c r="T26" s="396"/>
      <c r="U26" s="396"/>
      <c r="V26" s="21">
        <f t="shared" si="0"/>
        <v>0</v>
      </c>
      <c r="W26" s="21">
        <f t="shared" si="1"/>
        <v>0</v>
      </c>
      <c r="X26" s="21">
        <f t="shared" si="2"/>
        <v>0</v>
      </c>
      <c r="Y26" s="68">
        <f t="shared" si="3"/>
        <v>0</v>
      </c>
      <c r="Z26" s="118"/>
      <c r="AA26" s="104"/>
      <c r="AB26" s="104"/>
      <c r="AC26" s="104"/>
      <c r="AD26" s="104"/>
      <c r="AE26" s="104"/>
      <c r="AF26" s="104"/>
      <c r="AG26" s="104"/>
      <c r="AH26" s="104"/>
      <c r="AI26" s="109"/>
      <c r="AJ26" s="109"/>
    </row>
    <row r="27" spans="1:36" s="50" customFormat="1" ht="18.75" x14ac:dyDescent="0.25">
      <c r="A27" s="110">
        <v>5</v>
      </c>
      <c r="B27" s="113" t="s">
        <v>37</v>
      </c>
      <c r="C27" s="119" t="s">
        <v>19</v>
      </c>
      <c r="D27" s="119">
        <f>160*0.9</f>
        <v>144</v>
      </c>
      <c r="E27" s="381" t="s">
        <v>549</v>
      </c>
      <c r="F27" s="381">
        <v>17</v>
      </c>
      <c r="G27" s="381">
        <v>24</v>
      </c>
      <c r="H27" s="381">
        <v>35.6</v>
      </c>
      <c r="I27" s="381">
        <v>18.899999999999999</v>
      </c>
      <c r="J27" s="381">
        <v>10</v>
      </c>
      <c r="K27" s="381">
        <v>23.7</v>
      </c>
      <c r="L27" s="381">
        <v>133</v>
      </c>
      <c r="M27" s="381">
        <v>130</v>
      </c>
      <c r="N27" s="381">
        <v>97</v>
      </c>
      <c r="O27" s="381">
        <v>37.6</v>
      </c>
      <c r="P27" s="381">
        <v>21.5</v>
      </c>
      <c r="Q27" s="381">
        <v>31.5</v>
      </c>
      <c r="R27" s="381">
        <v>225</v>
      </c>
      <c r="S27" s="381">
        <v>226</v>
      </c>
      <c r="T27" s="381">
        <v>225</v>
      </c>
      <c r="U27" s="381">
        <v>226</v>
      </c>
      <c r="V27" s="19">
        <f t="shared" si="0"/>
        <v>25.533333333333331</v>
      </c>
      <c r="W27" s="19">
        <f t="shared" si="1"/>
        <v>17.533333333333331</v>
      </c>
      <c r="X27" s="19">
        <f t="shared" si="2"/>
        <v>120</v>
      </c>
      <c r="Y27" s="66">
        <f t="shared" si="3"/>
        <v>30.2</v>
      </c>
      <c r="Z27" s="116">
        <f>SUM(V27:V30)</f>
        <v>39.633333333333333</v>
      </c>
      <c r="AA27" s="105">
        <f>SUM(W27:W30)</f>
        <v>43.2</v>
      </c>
      <c r="AB27" s="105">
        <f>SUM(X27:X30)</f>
        <v>169.16666666666669</v>
      </c>
      <c r="AC27" s="105">
        <f>SUM(Y27:Y30)</f>
        <v>79.833333333333329</v>
      </c>
      <c r="AD27" s="105">
        <f t="shared" ref="AD27:AG27" si="13">Z27*0.38*0.9*SQRT(3)</f>
        <v>23.477255876273105</v>
      </c>
      <c r="AE27" s="105">
        <f t="shared" si="13"/>
        <v>25.590011451345617</v>
      </c>
      <c r="AF27" s="105">
        <f t="shared" si="13"/>
        <v>100.2077994718974</v>
      </c>
      <c r="AG27" s="105">
        <f t="shared" si="13"/>
        <v>47.290183199053054</v>
      </c>
      <c r="AH27" s="105">
        <f>MAX(Z27:AC30)</f>
        <v>169.16666666666669</v>
      </c>
      <c r="AI27" s="107">
        <f t="shared" ref="AI27" si="14">AH27*0.38*0.9*SQRT(3)</f>
        <v>100.2077994718974</v>
      </c>
      <c r="AJ27" s="107">
        <f>D27-AI27</f>
        <v>43.792200528102597</v>
      </c>
    </row>
    <row r="28" spans="1:36" s="50" customFormat="1" ht="18.75" x14ac:dyDescent="0.25">
      <c r="A28" s="111"/>
      <c r="B28" s="114"/>
      <c r="C28" s="120"/>
      <c r="D28" s="120"/>
      <c r="E28" s="383" t="s">
        <v>550</v>
      </c>
      <c r="F28" s="383">
        <v>8.5</v>
      </c>
      <c r="G28" s="383">
        <v>15</v>
      </c>
      <c r="H28" s="383">
        <v>5.7</v>
      </c>
      <c r="I28" s="383">
        <v>9.8000000000000007</v>
      </c>
      <c r="J28" s="383">
        <v>15</v>
      </c>
      <c r="K28" s="383">
        <v>6.2</v>
      </c>
      <c r="L28" s="383">
        <v>15</v>
      </c>
      <c r="M28" s="383">
        <v>48</v>
      </c>
      <c r="N28" s="383">
        <v>8.5</v>
      </c>
      <c r="O28" s="383">
        <v>21.4</v>
      </c>
      <c r="P28" s="383">
        <v>42</v>
      </c>
      <c r="Q28" s="383">
        <v>15.5</v>
      </c>
      <c r="R28" s="394">
        <v>225</v>
      </c>
      <c r="S28" s="394">
        <v>226</v>
      </c>
      <c r="T28" s="394">
        <v>225</v>
      </c>
      <c r="U28" s="394">
        <v>226</v>
      </c>
      <c r="V28" s="20">
        <f t="shared" si="0"/>
        <v>9.7333333333333325</v>
      </c>
      <c r="W28" s="20">
        <f t="shared" si="1"/>
        <v>10.333333333333334</v>
      </c>
      <c r="X28" s="20">
        <f t="shared" si="2"/>
        <v>23.833333333333332</v>
      </c>
      <c r="Y28" s="67">
        <f t="shared" si="3"/>
        <v>26.3</v>
      </c>
      <c r="Z28" s="117"/>
      <c r="AA28" s="106"/>
      <c r="AB28" s="106"/>
      <c r="AC28" s="106"/>
      <c r="AD28" s="106"/>
      <c r="AE28" s="106"/>
      <c r="AF28" s="106"/>
      <c r="AG28" s="106"/>
      <c r="AH28" s="106"/>
      <c r="AI28" s="108"/>
      <c r="AJ28" s="108"/>
    </row>
    <row r="29" spans="1:36" s="50" customFormat="1" ht="18.75" x14ac:dyDescent="0.25">
      <c r="A29" s="111"/>
      <c r="B29" s="114"/>
      <c r="C29" s="120"/>
      <c r="D29" s="120"/>
      <c r="E29" s="385" t="s">
        <v>551</v>
      </c>
      <c r="F29" s="385">
        <v>2.5</v>
      </c>
      <c r="G29" s="385">
        <v>0.1</v>
      </c>
      <c r="H29" s="385">
        <v>10.5</v>
      </c>
      <c r="I29" s="385">
        <v>14.2</v>
      </c>
      <c r="J29" s="385">
        <v>10.5</v>
      </c>
      <c r="K29" s="385">
        <v>21.3</v>
      </c>
      <c r="L29" s="385">
        <v>8</v>
      </c>
      <c r="M29" s="385">
        <v>6.5</v>
      </c>
      <c r="N29" s="385">
        <v>42</v>
      </c>
      <c r="O29" s="385">
        <v>4</v>
      </c>
      <c r="P29" s="385">
        <v>2</v>
      </c>
      <c r="Q29" s="385">
        <v>39</v>
      </c>
      <c r="R29" s="395">
        <v>225</v>
      </c>
      <c r="S29" s="395">
        <v>226</v>
      </c>
      <c r="T29" s="395">
        <v>225</v>
      </c>
      <c r="U29" s="395">
        <v>226</v>
      </c>
      <c r="V29" s="20">
        <f t="shared" si="0"/>
        <v>4.3666666666666663</v>
      </c>
      <c r="W29" s="20">
        <f t="shared" si="1"/>
        <v>15.333333333333334</v>
      </c>
      <c r="X29" s="20">
        <f t="shared" si="2"/>
        <v>18.833333333333332</v>
      </c>
      <c r="Y29" s="67">
        <f t="shared" si="3"/>
        <v>15</v>
      </c>
      <c r="Z29" s="117"/>
      <c r="AA29" s="106"/>
      <c r="AB29" s="106"/>
      <c r="AC29" s="106"/>
      <c r="AD29" s="106"/>
      <c r="AE29" s="106"/>
      <c r="AF29" s="106"/>
      <c r="AG29" s="106"/>
      <c r="AH29" s="106"/>
      <c r="AI29" s="108"/>
      <c r="AJ29" s="108"/>
    </row>
    <row r="30" spans="1:36" s="50" customFormat="1" ht="19.5" thickBot="1" x14ac:dyDescent="0.3">
      <c r="A30" s="112"/>
      <c r="B30" s="115"/>
      <c r="C30" s="121"/>
      <c r="D30" s="121"/>
      <c r="E30" s="391" t="s">
        <v>552</v>
      </c>
      <c r="F30" s="391">
        <v>0</v>
      </c>
      <c r="G30" s="391">
        <v>0</v>
      </c>
      <c r="H30" s="391">
        <v>0</v>
      </c>
      <c r="I30" s="391">
        <v>0</v>
      </c>
      <c r="J30" s="391">
        <v>0</v>
      </c>
      <c r="K30" s="391">
        <v>0</v>
      </c>
      <c r="L30" s="391">
        <v>9.5</v>
      </c>
      <c r="M30" s="391">
        <v>2</v>
      </c>
      <c r="N30" s="391">
        <v>8</v>
      </c>
      <c r="O30" s="391">
        <v>9</v>
      </c>
      <c r="P30" s="391">
        <v>8</v>
      </c>
      <c r="Q30" s="391">
        <v>8</v>
      </c>
      <c r="R30" s="396">
        <v>225</v>
      </c>
      <c r="S30" s="396">
        <v>226</v>
      </c>
      <c r="T30" s="396">
        <v>225</v>
      </c>
      <c r="U30" s="396">
        <v>226</v>
      </c>
      <c r="V30" s="21">
        <f t="shared" si="0"/>
        <v>0</v>
      </c>
      <c r="W30" s="21">
        <f t="shared" si="1"/>
        <v>0</v>
      </c>
      <c r="X30" s="21">
        <f t="shared" si="2"/>
        <v>6.5</v>
      </c>
      <c r="Y30" s="68">
        <f t="shared" si="3"/>
        <v>8.3333333333333339</v>
      </c>
      <c r="Z30" s="118"/>
      <c r="AA30" s="104"/>
      <c r="AB30" s="104"/>
      <c r="AC30" s="104"/>
      <c r="AD30" s="104"/>
      <c r="AE30" s="104"/>
      <c r="AF30" s="104"/>
      <c r="AG30" s="104"/>
      <c r="AH30" s="104"/>
      <c r="AI30" s="109"/>
      <c r="AJ30" s="109"/>
    </row>
    <row r="31" spans="1:36" s="50" customFormat="1" ht="18.75" x14ac:dyDescent="0.25">
      <c r="A31" s="110">
        <v>6</v>
      </c>
      <c r="B31" s="113" t="s">
        <v>43</v>
      </c>
      <c r="C31" s="119" t="s">
        <v>19</v>
      </c>
      <c r="D31" s="119">
        <f>160*0.9</f>
        <v>144</v>
      </c>
      <c r="E31" s="381" t="s">
        <v>553</v>
      </c>
      <c r="F31" s="381">
        <v>32.4</v>
      </c>
      <c r="G31" s="381">
        <v>105</v>
      </c>
      <c r="H31" s="381">
        <v>17.399999999999999</v>
      </c>
      <c r="I31" s="381">
        <v>15.6</v>
      </c>
      <c r="J31" s="381">
        <v>14.1</v>
      </c>
      <c r="K31" s="381">
        <v>24.2</v>
      </c>
      <c r="L31" s="381">
        <v>24</v>
      </c>
      <c r="M31" s="381">
        <v>8</v>
      </c>
      <c r="N31" s="381">
        <v>5.5</v>
      </c>
      <c r="O31" s="381">
        <v>20</v>
      </c>
      <c r="P31" s="381">
        <v>22</v>
      </c>
      <c r="Q31" s="381">
        <v>32</v>
      </c>
      <c r="R31" s="381">
        <v>228</v>
      </c>
      <c r="S31" s="381">
        <v>230</v>
      </c>
      <c r="T31" s="381">
        <v>230</v>
      </c>
      <c r="U31" s="381">
        <v>231</v>
      </c>
      <c r="V31" s="19">
        <f t="shared" ref="V31:V34" si="15">IF(AND(F31=0,G31=0,H31=0),0,IF(AND(F31=0,G31=0),H31,IF(AND(F31=0,H31=0),G31,IF(AND(G31=0,H31=0),F31,IF(F31=0,(G31+H31)/2,IF(G31=0,(F31+H31)/2,IF(H31=0,(F31+G31)/2,(F31+G31+H31)/3)))))))</f>
        <v>51.6</v>
      </c>
      <c r="W31" s="19">
        <f t="shared" ref="W31:W34" si="16">IF(AND(I31=0,J31=0,K31=0),0,IF(AND(I31=0,J31=0),K31,IF(AND(I31=0,K31=0),J31,IF(AND(J31=0,K31=0),I31,IF(I31=0,(J31+K31)/2,IF(J31=0,(I31+K31)/2,IF(K31=0,(I31+J31)/2,(I31+J31+K31)/3)))))))</f>
        <v>17.966666666666665</v>
      </c>
      <c r="X31" s="19">
        <f t="shared" ref="X31:X34" si="17">IF(AND(L31=0,M31=0,N31=0),0,IF(AND(L31=0,M31=0),N31,IF(AND(L31=0,N31=0),M31,IF(AND(M31=0,N31=0),L31,IF(L31=0,(M31+N31)/2,IF(M31=0,(L31+N31)/2,IF(N31=0,(L31+M31)/2,(L31+M31+N31)/3)))))))</f>
        <v>12.5</v>
      </c>
      <c r="Y31" s="66">
        <f t="shared" ref="Y31:Y34" si="18">IF(AND(O31=0,P31=0,Q31=0),0,IF(AND(O31=0,P31=0),Q31,IF(AND(O31=0,Q31=0),P31,IF(AND(P31=0,Q31=0),O31,IF(O31=0,(P31+Q31)/2,IF(P31=0,(O31+Q31)/2,IF(Q31=0,(O31+P31)/2,(O31+P31+Q31)/3)))))))</f>
        <v>24.666666666666668</v>
      </c>
      <c r="Z31" s="116">
        <f>SUM(V31:V34)</f>
        <v>94.4</v>
      </c>
      <c r="AA31" s="105">
        <f>SUM(W31:W34)</f>
        <v>71.733333333333334</v>
      </c>
      <c r="AB31" s="105">
        <f>SUM(X31:X34)</f>
        <v>88.4</v>
      </c>
      <c r="AC31" s="105">
        <f>SUM(Y31:Y34)</f>
        <v>108.33333333333334</v>
      </c>
      <c r="AD31" s="105">
        <f t="shared" ref="AD31" si="19">Z31*0.38*0.9*SQRT(3)</f>
        <v>55.918913912199692</v>
      </c>
      <c r="AE31" s="105">
        <f t="shared" ref="AE31" si="20">AA31*0.38*0.9*SQRT(3)</f>
        <v>42.492056051925751</v>
      </c>
      <c r="AF31" s="105">
        <f t="shared" ref="AF31" si="21">AB31*0.38*0.9*SQRT(3)</f>
        <v>52.364745655068361</v>
      </c>
      <c r="AG31" s="105">
        <f t="shared" ref="AG31" si="22">AC31*0.38*0.9*SQRT(3)</f>
        <v>64.172482420426903</v>
      </c>
      <c r="AH31" s="105">
        <f>MAX(Z31:AC34)</f>
        <v>108.33333333333334</v>
      </c>
      <c r="AI31" s="107">
        <f t="shared" ref="AI31" si="23">AH31*0.38*0.9*SQRT(3)</f>
        <v>64.172482420426903</v>
      </c>
      <c r="AJ31" s="107">
        <f>D31-AI31</f>
        <v>79.827517579573097</v>
      </c>
    </row>
    <row r="32" spans="1:36" s="50" customFormat="1" ht="18.75" x14ac:dyDescent="0.25">
      <c r="A32" s="111"/>
      <c r="B32" s="114"/>
      <c r="C32" s="120"/>
      <c r="D32" s="120"/>
      <c r="E32" s="383" t="s">
        <v>554</v>
      </c>
      <c r="F32" s="383">
        <v>13.2</v>
      </c>
      <c r="G32" s="383">
        <v>22.2</v>
      </c>
      <c r="H32" s="383">
        <v>14.4</v>
      </c>
      <c r="I32" s="383">
        <v>20.5</v>
      </c>
      <c r="J32" s="383">
        <v>23.6</v>
      </c>
      <c r="K32" s="383">
        <v>11.3</v>
      </c>
      <c r="L32" s="383">
        <v>22</v>
      </c>
      <c r="M32" s="383">
        <v>18</v>
      </c>
      <c r="N32" s="383">
        <v>9.1999999999999993</v>
      </c>
      <c r="O32" s="383">
        <v>48.5</v>
      </c>
      <c r="P32" s="383">
        <v>19</v>
      </c>
      <c r="Q32" s="383">
        <v>27.5</v>
      </c>
      <c r="R32" s="394">
        <v>228</v>
      </c>
      <c r="S32" s="394">
        <v>230</v>
      </c>
      <c r="T32" s="394">
        <v>230</v>
      </c>
      <c r="U32" s="394">
        <v>231</v>
      </c>
      <c r="V32" s="20">
        <f t="shared" si="15"/>
        <v>16.599999999999998</v>
      </c>
      <c r="W32" s="20">
        <f t="shared" si="16"/>
        <v>18.466666666666669</v>
      </c>
      <c r="X32" s="20">
        <f t="shared" si="17"/>
        <v>16.400000000000002</v>
      </c>
      <c r="Y32" s="67">
        <f t="shared" si="18"/>
        <v>31.666666666666668</v>
      </c>
      <c r="Z32" s="117"/>
      <c r="AA32" s="106"/>
      <c r="AB32" s="106"/>
      <c r="AC32" s="106"/>
      <c r="AD32" s="106"/>
      <c r="AE32" s="106"/>
      <c r="AF32" s="106"/>
      <c r="AG32" s="106"/>
      <c r="AH32" s="106"/>
      <c r="AI32" s="108"/>
      <c r="AJ32" s="108"/>
    </row>
    <row r="33" spans="1:37" s="50" customFormat="1" ht="18.75" x14ac:dyDescent="0.25">
      <c r="A33" s="111"/>
      <c r="B33" s="114"/>
      <c r="C33" s="120"/>
      <c r="D33" s="120"/>
      <c r="E33" s="385" t="s">
        <v>555</v>
      </c>
      <c r="F33" s="385">
        <v>17.100000000000001</v>
      </c>
      <c r="G33" s="385">
        <v>11.9</v>
      </c>
      <c r="H33" s="385">
        <v>12.9</v>
      </c>
      <c r="I33" s="385">
        <v>17.3</v>
      </c>
      <c r="J33" s="385">
        <v>7.5</v>
      </c>
      <c r="K33" s="385">
        <v>8</v>
      </c>
      <c r="L33" s="385">
        <v>27.5</v>
      </c>
      <c r="M33" s="385">
        <v>16.5</v>
      </c>
      <c r="N33" s="385">
        <v>33.5</v>
      </c>
      <c r="O33" s="385">
        <v>38</v>
      </c>
      <c r="P33" s="385">
        <v>22.5</v>
      </c>
      <c r="Q33" s="385">
        <v>12.5</v>
      </c>
      <c r="R33" s="395">
        <v>228</v>
      </c>
      <c r="S33" s="395">
        <v>230</v>
      </c>
      <c r="T33" s="395">
        <v>230</v>
      </c>
      <c r="U33" s="395">
        <v>231</v>
      </c>
      <c r="V33" s="20">
        <f t="shared" si="15"/>
        <v>13.966666666666667</v>
      </c>
      <c r="W33" s="20">
        <f t="shared" si="16"/>
        <v>10.933333333333332</v>
      </c>
      <c r="X33" s="20">
        <f t="shared" si="17"/>
        <v>25.833333333333332</v>
      </c>
      <c r="Y33" s="67">
        <f t="shared" si="18"/>
        <v>24.333333333333332</v>
      </c>
      <c r="Z33" s="117"/>
      <c r="AA33" s="106"/>
      <c r="AB33" s="106"/>
      <c r="AC33" s="106"/>
      <c r="AD33" s="106"/>
      <c r="AE33" s="106"/>
      <c r="AF33" s="106"/>
      <c r="AG33" s="106"/>
      <c r="AH33" s="106"/>
      <c r="AI33" s="108"/>
      <c r="AJ33" s="108"/>
    </row>
    <row r="34" spans="1:37" s="50" customFormat="1" ht="19.5" thickBot="1" x14ac:dyDescent="0.3">
      <c r="A34" s="112"/>
      <c r="B34" s="115"/>
      <c r="C34" s="121"/>
      <c r="D34" s="121"/>
      <c r="E34" s="391" t="s">
        <v>556</v>
      </c>
      <c r="F34" s="391">
        <v>11.1</v>
      </c>
      <c r="G34" s="391">
        <v>5</v>
      </c>
      <c r="H34" s="391">
        <v>20.6</v>
      </c>
      <c r="I34" s="391">
        <v>25.5</v>
      </c>
      <c r="J34" s="391">
        <v>28</v>
      </c>
      <c r="K34" s="391">
        <v>19.600000000000001</v>
      </c>
      <c r="L34" s="391">
        <v>36</v>
      </c>
      <c r="M34" s="391">
        <v>8</v>
      </c>
      <c r="N34" s="391">
        <v>57</v>
      </c>
      <c r="O34" s="391">
        <v>25.5</v>
      </c>
      <c r="P34" s="391">
        <v>20</v>
      </c>
      <c r="Q34" s="391">
        <v>37.5</v>
      </c>
      <c r="R34" s="396">
        <v>228</v>
      </c>
      <c r="S34" s="396">
        <v>230</v>
      </c>
      <c r="T34" s="396">
        <v>230</v>
      </c>
      <c r="U34" s="396">
        <v>231</v>
      </c>
      <c r="V34" s="21">
        <f t="shared" si="15"/>
        <v>12.233333333333334</v>
      </c>
      <c r="W34" s="21">
        <f t="shared" si="16"/>
        <v>24.366666666666664</v>
      </c>
      <c r="X34" s="21">
        <f t="shared" si="17"/>
        <v>33.666666666666664</v>
      </c>
      <c r="Y34" s="68">
        <f t="shared" si="18"/>
        <v>27.666666666666668</v>
      </c>
      <c r="Z34" s="118"/>
      <c r="AA34" s="104"/>
      <c r="AB34" s="104"/>
      <c r="AC34" s="104"/>
      <c r="AD34" s="104"/>
      <c r="AE34" s="104"/>
      <c r="AF34" s="104"/>
      <c r="AG34" s="104"/>
      <c r="AH34" s="104"/>
      <c r="AI34" s="109"/>
      <c r="AJ34" s="109"/>
    </row>
    <row r="35" spans="1:37" s="50" customForma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>
        <f>SUM(AF12:AF34)</f>
        <v>245.07964670841193</v>
      </c>
      <c r="AG35" s="86">
        <f>SUM(AG12:AG34)</f>
        <v>257.57847174599044</v>
      </c>
      <c r="AH35" s="85"/>
      <c r="AI35" s="87"/>
    </row>
    <row r="36" spans="1:37" s="50" customFormat="1" ht="15.75" thickBot="1" x14ac:dyDescent="0.3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7"/>
    </row>
    <row r="37" spans="1:37" s="50" customFormat="1" ht="18.75" x14ac:dyDescent="0.25">
      <c r="A37" s="110">
        <v>7</v>
      </c>
      <c r="B37" s="113" t="s">
        <v>43</v>
      </c>
      <c r="C37" s="119" t="s">
        <v>557</v>
      </c>
      <c r="D37" s="119"/>
      <c r="E37" s="381" t="s">
        <v>558</v>
      </c>
      <c r="F37" s="381"/>
      <c r="G37" s="381"/>
      <c r="H37" s="381"/>
      <c r="I37" s="381"/>
      <c r="J37" s="381"/>
      <c r="K37" s="381"/>
      <c r="L37" s="381">
        <v>8.9</v>
      </c>
      <c r="M37" s="381">
        <v>8.9</v>
      </c>
      <c r="N37" s="381">
        <v>8.9</v>
      </c>
      <c r="O37" s="381">
        <v>9.4</v>
      </c>
      <c r="P37" s="381">
        <v>9.4</v>
      </c>
      <c r="Q37" s="381">
        <v>9.4</v>
      </c>
      <c r="R37" s="381">
        <v>6.3</v>
      </c>
      <c r="S37" s="381">
        <v>6.3</v>
      </c>
      <c r="T37" s="381">
        <v>6.3</v>
      </c>
      <c r="U37" s="381">
        <v>6.3</v>
      </c>
      <c r="V37" s="19">
        <f t="shared" ref="V37:V39" si="24">IF(AND(F37=0,G37=0,H37=0),0,IF(AND(F37=0,G37=0),H37,IF(AND(F37=0,H37=0),G37,IF(AND(G37=0,H37=0),F37,IF(F37=0,(G37+H37)/2,IF(G37=0,(F37+H37)/2,IF(H37=0,(F37+G37)/2,(F37+G37+H37)/3)))))))</f>
        <v>0</v>
      </c>
      <c r="W37" s="19">
        <f t="shared" ref="W37:W39" si="25">IF(AND(I37=0,J37=0,K37=0),0,IF(AND(I37=0,J37=0),K37,IF(AND(I37=0,K37=0),J37,IF(AND(J37=0,K37=0),I37,IF(I37=0,(J37+K37)/2,IF(J37=0,(I37+K37)/2,IF(K37=0,(I37+J37)/2,(I37+J37+K37)/3)))))))</f>
        <v>0</v>
      </c>
      <c r="X37" s="19">
        <f t="shared" ref="X37:X39" si="26">IF(AND(L37=0,M37=0,N37=0),0,IF(AND(L37=0,M37=0),N37,IF(AND(L37=0,N37=0),M37,IF(AND(M37=0,N37=0),L37,IF(L37=0,(M37+N37)/2,IF(M37=0,(L37+N37)/2,IF(N37=0,(L37+M37)/2,(L37+M37+N37)/3)))))))</f>
        <v>8.9</v>
      </c>
      <c r="Y37" s="66">
        <f t="shared" ref="Y37:Y39" si="27">IF(AND(O37=0,P37=0,Q37=0),0,IF(AND(O37=0,P37=0),Q37,IF(AND(O37=0,Q37=0),P37,IF(AND(P37=0,Q37=0),O37,IF(O37=0,(P37+Q37)/2,IF(P37=0,(O37+Q37)/2,IF(Q37=0,(O37+P37)/2,(O37+P37+Q37)/3)))))))</f>
        <v>9.4</v>
      </c>
      <c r="Z37" s="116">
        <f>SUM(V37:V39)</f>
        <v>0</v>
      </c>
      <c r="AA37" s="105">
        <f>SUM(W37:W39)</f>
        <v>0</v>
      </c>
      <c r="AB37" s="105">
        <f>SUM(X37:X39)</f>
        <v>37.5</v>
      </c>
      <c r="AC37" s="105">
        <f>SUM(Y37:Y39)</f>
        <v>38</v>
      </c>
      <c r="AD37" s="105">
        <f>Z37*6.3*0.9*SQRT(3)</f>
        <v>0</v>
      </c>
      <c r="AE37" s="105">
        <f>AA37*6.3*0.9*SQRT(3)</f>
        <v>0</v>
      </c>
      <c r="AF37" s="105">
        <f>AB37*6.3*0.9*SQRT(3)</f>
        <v>368.27730295933253</v>
      </c>
      <c r="AG37" s="105">
        <f>AC37*6.3*0.9*SQRT(3)</f>
        <v>373.18766699879029</v>
      </c>
      <c r="AH37" s="105">
        <f>MAX(Z37:AC39)</f>
        <v>38</v>
      </c>
      <c r="AI37" s="107">
        <f>AH37*6.3*0.9*SQRT(3)</f>
        <v>373.18766699879029</v>
      </c>
      <c r="AJ37" s="107">
        <f>D37-AI37</f>
        <v>-373.18766699879029</v>
      </c>
    </row>
    <row r="38" spans="1:37" s="50" customFormat="1" ht="18.75" x14ac:dyDescent="0.25">
      <c r="A38" s="111"/>
      <c r="B38" s="114"/>
      <c r="C38" s="120"/>
      <c r="D38" s="120"/>
      <c r="E38" s="383" t="s">
        <v>516</v>
      </c>
      <c r="F38" s="383"/>
      <c r="G38" s="383"/>
      <c r="H38" s="383"/>
      <c r="I38" s="383"/>
      <c r="J38" s="383"/>
      <c r="K38" s="383"/>
      <c r="L38" s="383">
        <v>14</v>
      </c>
      <c r="M38" s="383">
        <v>14</v>
      </c>
      <c r="N38" s="383">
        <v>14</v>
      </c>
      <c r="O38" s="383">
        <v>14</v>
      </c>
      <c r="P38" s="383">
        <v>14</v>
      </c>
      <c r="Q38" s="383">
        <v>14</v>
      </c>
      <c r="R38" s="394">
        <v>6.3</v>
      </c>
      <c r="S38" s="394">
        <v>6.3</v>
      </c>
      <c r="T38" s="394">
        <v>6.3</v>
      </c>
      <c r="U38" s="394">
        <v>6.3</v>
      </c>
      <c r="V38" s="20">
        <f t="shared" si="24"/>
        <v>0</v>
      </c>
      <c r="W38" s="20">
        <f t="shared" si="25"/>
        <v>0</v>
      </c>
      <c r="X38" s="20">
        <f t="shared" si="26"/>
        <v>14</v>
      </c>
      <c r="Y38" s="67">
        <f t="shared" si="27"/>
        <v>14</v>
      </c>
      <c r="Z38" s="117"/>
      <c r="AA38" s="106"/>
      <c r="AB38" s="106"/>
      <c r="AC38" s="106"/>
      <c r="AD38" s="106"/>
      <c r="AE38" s="106"/>
      <c r="AF38" s="106"/>
      <c r="AG38" s="106"/>
      <c r="AH38" s="106"/>
      <c r="AI38" s="108"/>
      <c r="AJ38" s="108"/>
    </row>
    <row r="39" spans="1:37" s="50" customFormat="1" ht="19.5" thickBot="1" x14ac:dyDescent="0.3">
      <c r="A39" s="112"/>
      <c r="B39" s="115"/>
      <c r="C39" s="121"/>
      <c r="D39" s="121"/>
      <c r="E39" s="387" t="s">
        <v>559</v>
      </c>
      <c r="F39" s="387"/>
      <c r="G39" s="387"/>
      <c r="H39" s="387"/>
      <c r="I39" s="387"/>
      <c r="J39" s="387"/>
      <c r="K39" s="387"/>
      <c r="L39" s="387">
        <v>14.6</v>
      </c>
      <c r="M39" s="387">
        <v>14.6</v>
      </c>
      <c r="N39" s="387">
        <v>14.6</v>
      </c>
      <c r="O39" s="387">
        <v>14.6</v>
      </c>
      <c r="P39" s="387">
        <v>14.6</v>
      </c>
      <c r="Q39" s="387">
        <v>14.6</v>
      </c>
      <c r="R39" s="399">
        <v>6.3</v>
      </c>
      <c r="S39" s="399">
        <v>6.3</v>
      </c>
      <c r="T39" s="399">
        <v>6.3</v>
      </c>
      <c r="U39" s="399">
        <v>6.3</v>
      </c>
      <c r="V39" s="21">
        <f t="shared" si="24"/>
        <v>0</v>
      </c>
      <c r="W39" s="21">
        <f t="shared" si="25"/>
        <v>0</v>
      </c>
      <c r="X39" s="21">
        <f t="shared" si="26"/>
        <v>14.6</v>
      </c>
      <c r="Y39" s="68">
        <f t="shared" si="27"/>
        <v>14.6</v>
      </c>
      <c r="Z39" s="118"/>
      <c r="AA39" s="104"/>
      <c r="AB39" s="104"/>
      <c r="AC39" s="104"/>
      <c r="AD39" s="104"/>
      <c r="AE39" s="104"/>
      <c r="AF39" s="104"/>
      <c r="AG39" s="104"/>
      <c r="AH39" s="104"/>
      <c r="AI39" s="109"/>
      <c r="AJ39" s="109"/>
    </row>
    <row r="40" spans="1:37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</sheetData>
  <sheetProtection password="CCE5" sheet="1" objects="1" scenarios="1" formatCells="0" formatColumns="0" formatRows="0" insertRows="0"/>
  <mergeCells count="135">
    <mergeCell ref="AJ17:AJ19"/>
    <mergeCell ref="AJ12:AJ16"/>
    <mergeCell ref="AJ8:AJ11"/>
    <mergeCell ref="D20:D22"/>
    <mergeCell ref="D23:D26"/>
    <mergeCell ref="D27:D30"/>
    <mergeCell ref="D31:D34"/>
    <mergeCell ref="D37:D39"/>
    <mergeCell ref="AJ37:AJ39"/>
    <mergeCell ref="AJ31:AJ34"/>
    <mergeCell ref="AJ27:AJ30"/>
    <mergeCell ref="AJ23:AJ26"/>
    <mergeCell ref="AJ20:AJ22"/>
    <mergeCell ref="AB37:AB39"/>
    <mergeCell ref="AI20:AI22"/>
    <mergeCell ref="AH27:AH30"/>
    <mergeCell ref="AI27:AI30"/>
    <mergeCell ref="AB27:AB30"/>
    <mergeCell ref="AC27:AC30"/>
    <mergeCell ref="AD27:AD30"/>
    <mergeCell ref="AE27:AE30"/>
    <mergeCell ref="AF27:AF30"/>
    <mergeCell ref="AG27:AG30"/>
    <mergeCell ref="AC23:AC26"/>
    <mergeCell ref="AB31:AB34"/>
    <mergeCell ref="AI37:AI39"/>
    <mergeCell ref="AC37:AC39"/>
    <mergeCell ref="AD37:AD39"/>
    <mergeCell ref="AE37:AE39"/>
    <mergeCell ref="AF37:AF39"/>
    <mergeCell ref="AG37:AG39"/>
    <mergeCell ref="AH37:AH39"/>
    <mergeCell ref="AF31:AF34"/>
    <mergeCell ref="AG31:AG34"/>
    <mergeCell ref="AH31:AH34"/>
    <mergeCell ref="AI31:AI34"/>
    <mergeCell ref="AC31:AC34"/>
    <mergeCell ref="AD31:AD34"/>
    <mergeCell ref="AE31:AE34"/>
    <mergeCell ref="A37:A39"/>
    <mergeCell ref="B37:B39"/>
    <mergeCell ref="C37:C39"/>
    <mergeCell ref="Z37:Z39"/>
    <mergeCell ref="AA37:AA39"/>
    <mergeCell ref="A31:A34"/>
    <mergeCell ref="B31:B34"/>
    <mergeCell ref="C31:C34"/>
    <mergeCell ref="Z31:Z34"/>
    <mergeCell ref="AA31:AA34"/>
    <mergeCell ref="A27:A30"/>
    <mergeCell ref="B27:B30"/>
    <mergeCell ref="C27:C30"/>
    <mergeCell ref="Z27:Z30"/>
    <mergeCell ref="AA27:AA30"/>
    <mergeCell ref="A20:A22"/>
    <mergeCell ref="B20:B22"/>
    <mergeCell ref="C20:C22"/>
    <mergeCell ref="Z20:Z22"/>
    <mergeCell ref="AA20:AA22"/>
    <mergeCell ref="AG20:AG22"/>
    <mergeCell ref="AD20:AD22"/>
    <mergeCell ref="AH20:AH22"/>
    <mergeCell ref="A23:A26"/>
    <mergeCell ref="B23:B26"/>
    <mergeCell ref="C23:C26"/>
    <mergeCell ref="Z23:Z26"/>
    <mergeCell ref="AA23:AA26"/>
    <mergeCell ref="AH23:AH26"/>
    <mergeCell ref="AB20:AB22"/>
    <mergeCell ref="AC20:AC22"/>
    <mergeCell ref="AB17:AB19"/>
    <mergeCell ref="AC17:AC19"/>
    <mergeCell ref="AD17:AD19"/>
    <mergeCell ref="AI23:AI26"/>
    <mergeCell ref="AB23:AB26"/>
    <mergeCell ref="AE12:AE16"/>
    <mergeCell ref="AF12:AF16"/>
    <mergeCell ref="AG12:AG16"/>
    <mergeCell ref="AH12:AH16"/>
    <mergeCell ref="AI12:AI16"/>
    <mergeCell ref="AB12:AB16"/>
    <mergeCell ref="AC12:AC16"/>
    <mergeCell ref="AD12:AD16"/>
    <mergeCell ref="AH17:AH19"/>
    <mergeCell ref="AI17:AI19"/>
    <mergeCell ref="AE17:AE19"/>
    <mergeCell ref="AF17:AF19"/>
    <mergeCell ref="AG17:AG19"/>
    <mergeCell ref="AD23:AD26"/>
    <mergeCell ref="AE23:AE26"/>
    <mergeCell ref="AF23:AF26"/>
    <mergeCell ref="AG23:AG26"/>
    <mergeCell ref="AE20:AE22"/>
    <mergeCell ref="AF20:AF22"/>
    <mergeCell ref="A17:A19"/>
    <mergeCell ref="B17:B19"/>
    <mergeCell ref="C17:C19"/>
    <mergeCell ref="Z17:Z19"/>
    <mergeCell ref="AA17:AA19"/>
    <mergeCell ref="A12:A16"/>
    <mergeCell ref="B12:B16"/>
    <mergeCell ref="C12:C16"/>
    <mergeCell ref="Z12:Z16"/>
    <mergeCell ref="AA12:AA16"/>
    <mergeCell ref="D12:D16"/>
    <mergeCell ref="D17:D19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R10:S10"/>
    <mergeCell ref="T10:U10"/>
    <mergeCell ref="V10:W10"/>
    <mergeCell ref="X10:Y10"/>
    <mergeCell ref="Z10:AA10"/>
    <mergeCell ref="AB10:AC10"/>
    <mergeCell ref="D8:D11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topLeftCell="A2" zoomScale="70" zoomScaleNormal="70" workbookViewId="0">
      <selection activeCell="A2" sqref="A2:XFD6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1.8554687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713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x14ac:dyDescent="0.25">
      <c r="A8" s="110" t="s">
        <v>0</v>
      </c>
      <c r="B8" s="129" t="s">
        <v>11</v>
      </c>
      <c r="C8" s="129" t="s">
        <v>13</v>
      </c>
      <c r="D8" s="153" t="s">
        <v>910</v>
      </c>
      <c r="E8" s="129" t="s">
        <v>12</v>
      </c>
      <c r="F8" s="129" t="s">
        <v>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59" t="s">
        <v>10</v>
      </c>
      <c r="S8" s="159"/>
      <c r="T8" s="159"/>
      <c r="U8" s="159"/>
      <c r="V8" s="165" t="s">
        <v>7</v>
      </c>
      <c r="W8" s="165"/>
      <c r="X8" s="165"/>
      <c r="Y8" s="165"/>
      <c r="Z8" s="165" t="s">
        <v>8</v>
      </c>
      <c r="AA8" s="165"/>
      <c r="AB8" s="165"/>
      <c r="AC8" s="165"/>
      <c r="AD8" s="165" t="s">
        <v>97</v>
      </c>
      <c r="AE8" s="165"/>
      <c r="AF8" s="165"/>
      <c r="AG8" s="165"/>
      <c r="AH8" s="165" t="s">
        <v>9</v>
      </c>
      <c r="AI8" s="166" t="s">
        <v>98</v>
      </c>
      <c r="AJ8" s="177" t="s">
        <v>909</v>
      </c>
    </row>
    <row r="9" spans="1:37" s="50" customFormat="1" ht="33" customHeight="1" x14ac:dyDescent="0.25">
      <c r="A9" s="111"/>
      <c r="B9" s="130"/>
      <c r="C9" s="130"/>
      <c r="D9" s="154"/>
      <c r="E9" s="130"/>
      <c r="F9" s="130" t="s">
        <v>1</v>
      </c>
      <c r="G9" s="130"/>
      <c r="H9" s="130"/>
      <c r="I9" s="130"/>
      <c r="J9" s="130"/>
      <c r="K9" s="130"/>
      <c r="L9" s="130" t="s">
        <v>2</v>
      </c>
      <c r="M9" s="130"/>
      <c r="N9" s="130"/>
      <c r="O9" s="130"/>
      <c r="P9" s="130"/>
      <c r="Q9" s="130"/>
      <c r="R9" s="306"/>
      <c r="S9" s="306"/>
      <c r="T9" s="306"/>
      <c r="U9" s="306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307"/>
      <c r="AJ9" s="178"/>
    </row>
    <row r="10" spans="1:37" s="50" customFormat="1" ht="15.75" x14ac:dyDescent="0.25">
      <c r="A10" s="111"/>
      <c r="B10" s="130"/>
      <c r="C10" s="130"/>
      <c r="D10" s="154"/>
      <c r="E10" s="130"/>
      <c r="F10" s="270">
        <v>1000.4166666666666</v>
      </c>
      <c r="G10" s="270"/>
      <c r="H10" s="270"/>
      <c r="I10" s="270">
        <v>1000.7916666666666</v>
      </c>
      <c r="J10" s="270"/>
      <c r="K10" s="270"/>
      <c r="L10" s="270">
        <v>1000.4166666666666</v>
      </c>
      <c r="M10" s="270"/>
      <c r="N10" s="270"/>
      <c r="O10" s="270">
        <v>1000.7916666666666</v>
      </c>
      <c r="P10" s="270"/>
      <c r="Q10" s="270"/>
      <c r="R10" s="130" t="s">
        <v>1</v>
      </c>
      <c r="S10" s="130"/>
      <c r="T10" s="130" t="s">
        <v>2</v>
      </c>
      <c r="U10" s="130"/>
      <c r="V10" s="268" t="s">
        <v>1</v>
      </c>
      <c r="W10" s="268"/>
      <c r="X10" s="268" t="s">
        <v>2</v>
      </c>
      <c r="Y10" s="268"/>
      <c r="Z10" s="268" t="s">
        <v>1</v>
      </c>
      <c r="AA10" s="268"/>
      <c r="AB10" s="268" t="s">
        <v>2</v>
      </c>
      <c r="AC10" s="268"/>
      <c r="AD10" s="268" t="s">
        <v>1</v>
      </c>
      <c r="AE10" s="268"/>
      <c r="AF10" s="268" t="s">
        <v>2</v>
      </c>
      <c r="AG10" s="268"/>
      <c r="AH10" s="268"/>
      <c r="AI10" s="307"/>
      <c r="AJ10" s="178"/>
    </row>
    <row r="11" spans="1:37" s="50" customFormat="1" ht="16.5" thickBot="1" x14ac:dyDescent="0.3">
      <c r="A11" s="111"/>
      <c r="B11" s="130"/>
      <c r="C11" s="130"/>
      <c r="D11" s="155"/>
      <c r="E11" s="130"/>
      <c r="F11" s="88" t="s">
        <v>3</v>
      </c>
      <c r="G11" s="97" t="s">
        <v>4</v>
      </c>
      <c r="H11" s="89" t="s">
        <v>5</v>
      </c>
      <c r="I11" s="88" t="s">
        <v>3</v>
      </c>
      <c r="J11" s="97" t="s">
        <v>4</v>
      </c>
      <c r="K11" s="89" t="s">
        <v>5</v>
      </c>
      <c r="L11" s="88" t="s">
        <v>3</v>
      </c>
      <c r="M11" s="97" t="s">
        <v>4</v>
      </c>
      <c r="N11" s="89" t="s">
        <v>5</v>
      </c>
      <c r="O11" s="88" t="s">
        <v>3</v>
      </c>
      <c r="P11" s="97" t="s">
        <v>4</v>
      </c>
      <c r="Q11" s="89" t="s">
        <v>5</v>
      </c>
      <c r="R11" s="90">
        <v>1000.4166666666666</v>
      </c>
      <c r="S11" s="90">
        <v>1000.7916666666666</v>
      </c>
      <c r="T11" s="90">
        <v>1000.4166666666666</v>
      </c>
      <c r="U11" s="90">
        <v>1000.7916666666666</v>
      </c>
      <c r="V11" s="91">
        <v>1000.4166666666666</v>
      </c>
      <c r="W11" s="91">
        <v>1000.7916666666666</v>
      </c>
      <c r="X11" s="91">
        <v>1000.4166666666666</v>
      </c>
      <c r="Y11" s="91">
        <v>1000.7916666666666</v>
      </c>
      <c r="Z11" s="91">
        <v>1000.4166666666666</v>
      </c>
      <c r="AA11" s="91">
        <v>1000.7916666666666</v>
      </c>
      <c r="AB11" s="91">
        <v>1000.4166666666666</v>
      </c>
      <c r="AC11" s="91">
        <v>1000.7916666666666</v>
      </c>
      <c r="AD11" s="91">
        <v>1000.4166666666666</v>
      </c>
      <c r="AE11" s="91">
        <v>1000.7916666666666</v>
      </c>
      <c r="AF11" s="91">
        <v>1000.4166666666666</v>
      </c>
      <c r="AG11" s="91">
        <v>1000.7916666666666</v>
      </c>
      <c r="AH11" s="268"/>
      <c r="AI11" s="307"/>
      <c r="AJ11" s="179"/>
    </row>
    <row r="12" spans="1:37" s="50" customFormat="1" ht="15.75" x14ac:dyDescent="0.25">
      <c r="A12" s="127">
        <v>1</v>
      </c>
      <c r="B12" s="130" t="s">
        <v>100</v>
      </c>
      <c r="C12" s="130" t="s">
        <v>19</v>
      </c>
      <c r="D12" s="308">
        <f>160*0.9</f>
        <v>144</v>
      </c>
      <c r="E12" s="385" t="s">
        <v>676</v>
      </c>
      <c r="F12" s="385">
        <v>11</v>
      </c>
      <c r="G12" s="385">
        <v>23</v>
      </c>
      <c r="H12" s="385">
        <v>4</v>
      </c>
      <c r="I12" s="385">
        <v>10</v>
      </c>
      <c r="J12" s="385">
        <v>20</v>
      </c>
      <c r="K12" s="385">
        <v>4</v>
      </c>
      <c r="L12" s="385">
        <v>5</v>
      </c>
      <c r="M12" s="385">
        <v>35</v>
      </c>
      <c r="N12" s="385">
        <v>5</v>
      </c>
      <c r="O12" s="385">
        <v>4</v>
      </c>
      <c r="P12" s="385">
        <v>34</v>
      </c>
      <c r="Q12" s="385">
        <v>4</v>
      </c>
      <c r="R12" s="395">
        <v>380</v>
      </c>
      <c r="S12" s="395">
        <v>380</v>
      </c>
      <c r="T12" s="395">
        <v>380</v>
      </c>
      <c r="U12" s="395">
        <v>380</v>
      </c>
      <c r="V12" s="34">
        <f t="shared" ref="V12:V58" si="0">IF(AND(F12=0,G12=0,H12=0),0,IF(AND(F12=0,G12=0),H12,IF(AND(F12=0,H12=0),G12,IF(AND(G12=0,H12=0),F12,IF(F12=0,(G12+H12)/2,IF(G12=0,(F12+H12)/2,IF(H12=0,(F12+G12)/2,(F12+G12+H12)/3)))))))</f>
        <v>12.666666666666666</v>
      </c>
      <c r="W12" s="34">
        <f t="shared" ref="W12:W58" si="1">IF(AND(I12=0,J12=0,K12=0),0,IF(AND(I12=0,J12=0),K12,IF(AND(I12=0,K12=0),J12,IF(AND(J12=0,K12=0),I12,IF(I12=0,(J12+K12)/2,IF(J12=0,(I12+K12)/2,IF(K12=0,(I12+J12)/2,(I12+J12+K12)/3)))))))</f>
        <v>11.333333333333334</v>
      </c>
      <c r="X12" s="34">
        <f t="shared" ref="X12:X58" si="2">IF(AND(L12=0,M12=0,N12=0),0,IF(AND(L12=0,M12=0),N12,IF(AND(L12=0,N12=0),M12,IF(AND(M12=0,N12=0),L12,IF(L12=0,(M12+N12)/2,IF(M12=0,(L12+N12)/2,IF(N12=0,(L12+M12)/2,(L12+M12+N12)/3)))))))</f>
        <v>15</v>
      </c>
      <c r="Y12" s="74">
        <f t="shared" ref="Y12:Y58" si="3">IF(AND(O12=0,P12=0,Q12=0),0,IF(AND(O12=0,P12=0),Q12,IF(AND(O12=0,Q12=0),P12,IF(AND(P12=0,Q12=0),O12,IF(O12=0,(P12+Q12)/2,IF(P12=0,(O12+Q12)/2,IF(Q12=0,(O12+P12)/2,(O12+P12+Q12)/3)))))))</f>
        <v>14</v>
      </c>
      <c r="Z12" s="217">
        <f>SUM(V12:V17)</f>
        <v>62.666666666666671</v>
      </c>
      <c r="AA12" s="211">
        <f>SUM(W12:W17)</f>
        <v>63.333333333333336</v>
      </c>
      <c r="AB12" s="211">
        <f>SUM(X12:X17)</f>
        <v>82.333333333333329</v>
      </c>
      <c r="AC12" s="211">
        <f>SUM(Y12:Y17)</f>
        <v>89.000000000000014</v>
      </c>
      <c r="AD12" s="211">
        <f>Z12*0.38*0.9*SQRT(3)</f>
        <v>37.121312907816183</v>
      </c>
      <c r="AE12" s="211">
        <f t="shared" ref="AE12:AG12" si="4">AA12*0.38*0.9*SQRT(3)</f>
        <v>37.51622049194188</v>
      </c>
      <c r="AF12" s="211">
        <f t="shared" si="4"/>
        <v>48.771086639524441</v>
      </c>
      <c r="AG12" s="211">
        <f t="shared" si="4"/>
        <v>52.720162480781497</v>
      </c>
      <c r="AH12" s="211">
        <f>MAX(Z12:AC17)</f>
        <v>89.000000000000014</v>
      </c>
      <c r="AI12" s="214">
        <f>AH12*0.38*0.9*SQRT(3)</f>
        <v>52.720162480781497</v>
      </c>
      <c r="AJ12" s="214">
        <f>D12-AI12</f>
        <v>91.279837519218503</v>
      </c>
    </row>
    <row r="13" spans="1:37" s="50" customFormat="1" ht="15.75" x14ac:dyDescent="0.25">
      <c r="A13" s="127"/>
      <c r="B13" s="130"/>
      <c r="C13" s="130"/>
      <c r="D13" s="246"/>
      <c r="E13" s="383" t="s">
        <v>677</v>
      </c>
      <c r="F13" s="383">
        <v>8</v>
      </c>
      <c r="G13" s="383">
        <v>8</v>
      </c>
      <c r="H13" s="383">
        <v>43</v>
      </c>
      <c r="I13" s="383">
        <v>14</v>
      </c>
      <c r="J13" s="383">
        <v>12</v>
      </c>
      <c r="K13" s="383">
        <v>34</v>
      </c>
      <c r="L13" s="383">
        <v>31</v>
      </c>
      <c r="M13" s="383">
        <v>28</v>
      </c>
      <c r="N13" s="383">
        <v>80</v>
      </c>
      <c r="O13" s="383">
        <v>33</v>
      </c>
      <c r="P13" s="383">
        <v>30</v>
      </c>
      <c r="Q13" s="383">
        <v>82</v>
      </c>
      <c r="R13" s="394">
        <v>380</v>
      </c>
      <c r="S13" s="394">
        <v>380</v>
      </c>
      <c r="T13" s="394">
        <v>380</v>
      </c>
      <c r="U13" s="394">
        <v>380</v>
      </c>
      <c r="V13" s="34">
        <f t="shared" si="0"/>
        <v>19.666666666666668</v>
      </c>
      <c r="W13" s="34">
        <f t="shared" si="1"/>
        <v>20</v>
      </c>
      <c r="X13" s="34">
        <f t="shared" si="2"/>
        <v>46.333333333333336</v>
      </c>
      <c r="Y13" s="74">
        <f t="shared" si="3"/>
        <v>48.333333333333336</v>
      </c>
      <c r="Z13" s="217"/>
      <c r="AA13" s="211"/>
      <c r="AB13" s="211"/>
      <c r="AC13" s="211"/>
      <c r="AD13" s="211"/>
      <c r="AE13" s="211"/>
      <c r="AF13" s="211"/>
      <c r="AG13" s="211"/>
      <c r="AH13" s="211"/>
      <c r="AI13" s="214"/>
      <c r="AJ13" s="214"/>
    </row>
    <row r="14" spans="1:37" s="50" customFormat="1" ht="15.75" x14ac:dyDescent="0.25">
      <c r="A14" s="127"/>
      <c r="B14" s="130"/>
      <c r="C14" s="130"/>
      <c r="D14" s="246"/>
      <c r="E14" s="385" t="s">
        <v>678</v>
      </c>
      <c r="F14" s="385">
        <v>16</v>
      </c>
      <c r="G14" s="385">
        <v>2</v>
      </c>
      <c r="H14" s="385">
        <v>22</v>
      </c>
      <c r="I14" s="385">
        <v>16</v>
      </c>
      <c r="J14" s="385">
        <v>10</v>
      </c>
      <c r="K14" s="385">
        <v>16</v>
      </c>
      <c r="L14" s="385">
        <v>21</v>
      </c>
      <c r="M14" s="385">
        <v>7</v>
      </c>
      <c r="N14" s="385">
        <v>10</v>
      </c>
      <c r="O14" s="385">
        <v>23</v>
      </c>
      <c r="P14" s="385">
        <v>10</v>
      </c>
      <c r="Q14" s="385">
        <v>12</v>
      </c>
      <c r="R14" s="395">
        <v>380</v>
      </c>
      <c r="S14" s="395">
        <v>380</v>
      </c>
      <c r="T14" s="395">
        <v>380</v>
      </c>
      <c r="U14" s="395">
        <v>380</v>
      </c>
      <c r="V14" s="34">
        <f t="shared" si="0"/>
        <v>13.333333333333334</v>
      </c>
      <c r="W14" s="34">
        <f t="shared" si="1"/>
        <v>14</v>
      </c>
      <c r="X14" s="34">
        <f t="shared" si="2"/>
        <v>12.666666666666666</v>
      </c>
      <c r="Y14" s="74">
        <f t="shared" si="3"/>
        <v>15</v>
      </c>
      <c r="Z14" s="217"/>
      <c r="AA14" s="211"/>
      <c r="AB14" s="211"/>
      <c r="AC14" s="211"/>
      <c r="AD14" s="211"/>
      <c r="AE14" s="211"/>
      <c r="AF14" s="211"/>
      <c r="AG14" s="211"/>
      <c r="AH14" s="211"/>
      <c r="AI14" s="214"/>
      <c r="AJ14" s="214"/>
    </row>
    <row r="15" spans="1:37" s="50" customFormat="1" ht="15.75" x14ac:dyDescent="0.25">
      <c r="A15" s="127"/>
      <c r="B15" s="130"/>
      <c r="C15" s="130"/>
      <c r="D15" s="246"/>
      <c r="E15" s="383" t="s">
        <v>679</v>
      </c>
      <c r="F15" s="383">
        <v>4</v>
      </c>
      <c r="G15" s="383">
        <v>1</v>
      </c>
      <c r="H15" s="383">
        <v>46</v>
      </c>
      <c r="I15" s="383">
        <v>10</v>
      </c>
      <c r="J15" s="383">
        <v>8</v>
      </c>
      <c r="K15" s="383">
        <v>36</v>
      </c>
      <c r="L15" s="383">
        <v>11</v>
      </c>
      <c r="M15" s="383">
        <v>5</v>
      </c>
      <c r="N15" s="383">
        <v>9</v>
      </c>
      <c r="O15" s="383">
        <v>15</v>
      </c>
      <c r="P15" s="383">
        <v>8</v>
      </c>
      <c r="Q15" s="383">
        <v>12</v>
      </c>
      <c r="R15" s="394">
        <v>380</v>
      </c>
      <c r="S15" s="394">
        <v>380</v>
      </c>
      <c r="T15" s="394">
        <v>380</v>
      </c>
      <c r="U15" s="394">
        <v>380</v>
      </c>
      <c r="V15" s="34">
        <f t="shared" si="0"/>
        <v>17</v>
      </c>
      <c r="W15" s="34">
        <f t="shared" si="1"/>
        <v>18</v>
      </c>
      <c r="X15" s="34">
        <f t="shared" si="2"/>
        <v>8.3333333333333339</v>
      </c>
      <c r="Y15" s="74">
        <f t="shared" si="3"/>
        <v>11.666666666666666</v>
      </c>
      <c r="Z15" s="217"/>
      <c r="AA15" s="211"/>
      <c r="AB15" s="211"/>
      <c r="AC15" s="211"/>
      <c r="AD15" s="211"/>
      <c r="AE15" s="211"/>
      <c r="AF15" s="211"/>
      <c r="AG15" s="211"/>
      <c r="AH15" s="211"/>
      <c r="AI15" s="214"/>
      <c r="AJ15" s="214"/>
    </row>
    <row r="16" spans="1:37" s="50" customFormat="1" ht="15.75" x14ac:dyDescent="0.25">
      <c r="A16" s="127"/>
      <c r="B16" s="130"/>
      <c r="C16" s="130"/>
      <c r="D16" s="246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95"/>
      <c r="S16" s="395"/>
      <c r="T16" s="395"/>
      <c r="U16" s="395"/>
      <c r="V16" s="34">
        <f t="shared" si="0"/>
        <v>0</v>
      </c>
      <c r="W16" s="34">
        <f t="shared" si="1"/>
        <v>0</v>
      </c>
      <c r="X16" s="34">
        <f t="shared" si="2"/>
        <v>0</v>
      </c>
      <c r="Y16" s="74">
        <f t="shared" si="3"/>
        <v>0</v>
      </c>
      <c r="Z16" s="217"/>
      <c r="AA16" s="211"/>
      <c r="AB16" s="211"/>
      <c r="AC16" s="211"/>
      <c r="AD16" s="211"/>
      <c r="AE16" s="211"/>
      <c r="AF16" s="211"/>
      <c r="AG16" s="211"/>
      <c r="AH16" s="211"/>
      <c r="AI16" s="214"/>
      <c r="AJ16" s="214"/>
    </row>
    <row r="17" spans="1:36" s="50" customFormat="1" ht="16.5" thickBot="1" x14ac:dyDescent="0.3">
      <c r="A17" s="128"/>
      <c r="B17" s="131"/>
      <c r="C17" s="131"/>
      <c r="D17" s="247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6"/>
      <c r="S17" s="396"/>
      <c r="T17" s="396"/>
      <c r="U17" s="396"/>
      <c r="V17" s="35">
        <f t="shared" si="0"/>
        <v>0</v>
      </c>
      <c r="W17" s="35">
        <f t="shared" si="1"/>
        <v>0</v>
      </c>
      <c r="X17" s="35">
        <f t="shared" si="2"/>
        <v>0</v>
      </c>
      <c r="Y17" s="75">
        <f t="shared" si="3"/>
        <v>0</v>
      </c>
      <c r="Z17" s="218"/>
      <c r="AA17" s="212"/>
      <c r="AB17" s="212"/>
      <c r="AC17" s="212"/>
      <c r="AD17" s="212"/>
      <c r="AE17" s="212"/>
      <c r="AF17" s="212"/>
      <c r="AG17" s="212"/>
      <c r="AH17" s="212"/>
      <c r="AI17" s="215"/>
      <c r="AJ17" s="215"/>
    </row>
    <row r="18" spans="1:36" s="50" customFormat="1" ht="47.25" x14ac:dyDescent="0.25">
      <c r="A18" s="126">
        <v>2</v>
      </c>
      <c r="B18" s="129" t="s">
        <v>17</v>
      </c>
      <c r="C18" s="309" t="s">
        <v>680</v>
      </c>
      <c r="D18" s="312"/>
      <c r="E18" s="381" t="s">
        <v>681</v>
      </c>
      <c r="F18" s="381"/>
      <c r="G18" s="381"/>
      <c r="H18" s="381"/>
      <c r="I18" s="381"/>
      <c r="J18" s="381"/>
      <c r="K18" s="381"/>
      <c r="L18" s="427" t="s">
        <v>682</v>
      </c>
      <c r="M18" s="428"/>
      <c r="N18" s="428"/>
      <c r="O18" s="428"/>
      <c r="P18" s="428"/>
      <c r="Q18" s="429"/>
      <c r="R18" s="381"/>
      <c r="S18" s="381"/>
      <c r="T18" s="381"/>
      <c r="U18" s="381"/>
      <c r="V18" s="37">
        <f t="shared" si="0"/>
        <v>0</v>
      </c>
      <c r="W18" s="37">
        <f t="shared" si="1"/>
        <v>0</v>
      </c>
      <c r="X18" s="37" t="str">
        <f t="shared" si="2"/>
        <v>По 6 кВ отключено</v>
      </c>
      <c r="Y18" s="76">
        <f t="shared" si="3"/>
        <v>0</v>
      </c>
      <c r="Z18" s="216">
        <f>SUM(V18:V21)</f>
        <v>0</v>
      </c>
      <c r="AA18" s="210">
        <f>SUM(W18:W21)</f>
        <v>0</v>
      </c>
      <c r="AB18" s="210">
        <f>SUM(X18:X21)</f>
        <v>0</v>
      </c>
      <c r="AC18" s="210">
        <f>SUM(Y18:Y21)</f>
        <v>0</v>
      </c>
      <c r="AD18" s="210">
        <f t="shared" ref="AD18:AG27" si="5">Z18*0.38*0.9*SQRT(3)</f>
        <v>0</v>
      </c>
      <c r="AE18" s="210">
        <f t="shared" si="5"/>
        <v>0</v>
      </c>
      <c r="AF18" s="210">
        <f t="shared" si="5"/>
        <v>0</v>
      </c>
      <c r="AG18" s="210">
        <f t="shared" si="5"/>
        <v>0</v>
      </c>
      <c r="AH18" s="210">
        <f>MAX(Z18:AC21)</f>
        <v>0</v>
      </c>
      <c r="AI18" s="213">
        <f t="shared" ref="AI18" si="6">AH18*0.38*0.9*SQRT(3)</f>
        <v>0</v>
      </c>
      <c r="AJ18" s="213">
        <f>D18-AI18</f>
        <v>0</v>
      </c>
    </row>
    <row r="19" spans="1:36" s="50" customFormat="1" ht="15.75" x14ac:dyDescent="0.25">
      <c r="A19" s="127"/>
      <c r="B19" s="130"/>
      <c r="C19" s="310"/>
      <c r="D19" s="31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94"/>
      <c r="S19" s="394"/>
      <c r="T19" s="394"/>
      <c r="U19" s="394"/>
      <c r="V19" s="34">
        <f t="shared" si="0"/>
        <v>0</v>
      </c>
      <c r="W19" s="34">
        <f t="shared" si="1"/>
        <v>0</v>
      </c>
      <c r="X19" s="34">
        <f t="shared" si="2"/>
        <v>0</v>
      </c>
      <c r="Y19" s="74">
        <f t="shared" si="3"/>
        <v>0</v>
      </c>
      <c r="Z19" s="217"/>
      <c r="AA19" s="211"/>
      <c r="AB19" s="211"/>
      <c r="AC19" s="211"/>
      <c r="AD19" s="211"/>
      <c r="AE19" s="211"/>
      <c r="AF19" s="211"/>
      <c r="AG19" s="211"/>
      <c r="AH19" s="211"/>
      <c r="AI19" s="214"/>
      <c r="AJ19" s="214"/>
    </row>
    <row r="20" spans="1:36" s="50" customFormat="1" ht="15.75" x14ac:dyDescent="0.25">
      <c r="A20" s="127"/>
      <c r="B20" s="130"/>
      <c r="C20" s="310"/>
      <c r="D20" s="313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4">
        <f t="shared" si="0"/>
        <v>0</v>
      </c>
      <c r="W20" s="34">
        <f t="shared" si="1"/>
        <v>0</v>
      </c>
      <c r="X20" s="34">
        <f t="shared" si="2"/>
        <v>0</v>
      </c>
      <c r="Y20" s="74">
        <f t="shared" si="3"/>
        <v>0</v>
      </c>
      <c r="Z20" s="217"/>
      <c r="AA20" s="211"/>
      <c r="AB20" s="211"/>
      <c r="AC20" s="211"/>
      <c r="AD20" s="211"/>
      <c r="AE20" s="211"/>
      <c r="AF20" s="211"/>
      <c r="AG20" s="211"/>
      <c r="AH20" s="211"/>
      <c r="AI20" s="214"/>
      <c r="AJ20" s="214"/>
    </row>
    <row r="21" spans="1:36" s="50" customFormat="1" ht="16.5" thickBot="1" x14ac:dyDescent="0.3">
      <c r="A21" s="128"/>
      <c r="B21" s="131"/>
      <c r="C21" s="311"/>
      <c r="D21" s="314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6"/>
      <c r="S21" s="396"/>
      <c r="T21" s="396"/>
      <c r="U21" s="396"/>
      <c r="V21" s="35">
        <f t="shared" si="0"/>
        <v>0</v>
      </c>
      <c r="W21" s="35">
        <f t="shared" si="1"/>
        <v>0</v>
      </c>
      <c r="X21" s="35">
        <f t="shared" si="2"/>
        <v>0</v>
      </c>
      <c r="Y21" s="75">
        <f t="shared" si="3"/>
        <v>0</v>
      </c>
      <c r="Z21" s="218"/>
      <c r="AA21" s="212"/>
      <c r="AB21" s="212"/>
      <c r="AC21" s="212"/>
      <c r="AD21" s="212"/>
      <c r="AE21" s="212"/>
      <c r="AF21" s="212"/>
      <c r="AG21" s="212"/>
      <c r="AH21" s="212"/>
      <c r="AI21" s="215"/>
      <c r="AJ21" s="215"/>
    </row>
    <row r="22" spans="1:36" s="50" customFormat="1" ht="15.75" x14ac:dyDescent="0.25">
      <c r="A22" s="110">
        <v>3</v>
      </c>
      <c r="B22" s="113" t="s">
        <v>21</v>
      </c>
      <c r="C22" s="129" t="s">
        <v>19</v>
      </c>
      <c r="D22" s="245">
        <f>160*0.9</f>
        <v>144</v>
      </c>
      <c r="E22" s="381" t="s">
        <v>683</v>
      </c>
      <c r="F22" s="381">
        <v>52</v>
      </c>
      <c r="G22" s="381">
        <v>29</v>
      </c>
      <c r="H22" s="381">
        <v>30</v>
      </c>
      <c r="I22" s="381">
        <v>49</v>
      </c>
      <c r="J22" s="381">
        <v>25</v>
      </c>
      <c r="K22" s="381">
        <v>30</v>
      </c>
      <c r="L22" s="381">
        <v>35</v>
      </c>
      <c r="M22" s="381">
        <v>46</v>
      </c>
      <c r="N22" s="381">
        <v>64</v>
      </c>
      <c r="O22" s="381">
        <v>36</v>
      </c>
      <c r="P22" s="381">
        <v>44</v>
      </c>
      <c r="Q22" s="381">
        <v>60</v>
      </c>
      <c r="R22" s="381">
        <v>380</v>
      </c>
      <c r="S22" s="381">
        <v>380</v>
      </c>
      <c r="T22" s="381">
        <v>380</v>
      </c>
      <c r="U22" s="381">
        <v>380</v>
      </c>
      <c r="V22" s="37">
        <f t="shared" si="0"/>
        <v>37</v>
      </c>
      <c r="W22" s="37">
        <f t="shared" si="1"/>
        <v>34.666666666666664</v>
      </c>
      <c r="X22" s="37">
        <f t="shared" si="2"/>
        <v>48.333333333333336</v>
      </c>
      <c r="Y22" s="76">
        <f t="shared" si="3"/>
        <v>46.666666666666664</v>
      </c>
      <c r="Z22" s="216">
        <f>SUM(V22:V26)</f>
        <v>40.333333333333336</v>
      </c>
      <c r="AA22" s="210">
        <f>SUM(W22:W26)</f>
        <v>37</v>
      </c>
      <c r="AB22" s="210">
        <f>SUM(X22:X26)</f>
        <v>53.333333333333336</v>
      </c>
      <c r="AC22" s="210">
        <f>SUM(Y22:Y26)</f>
        <v>49.666666666666664</v>
      </c>
      <c r="AD22" s="210">
        <f t="shared" ref="AD22" si="7">Z22*0.38*0.9*SQRT(3)</f>
        <v>23.891908839605097</v>
      </c>
      <c r="AE22" s="210">
        <f t="shared" si="5"/>
        <v>21.917370918976573</v>
      </c>
      <c r="AF22" s="210">
        <f t="shared" si="5"/>
        <v>31.592606730056325</v>
      </c>
      <c r="AG22" s="210">
        <f t="shared" si="5"/>
        <v>29.420615017364941</v>
      </c>
      <c r="AH22" s="210">
        <f>MAX(Z22:AC26)</f>
        <v>53.333333333333336</v>
      </c>
      <c r="AI22" s="213">
        <f t="shared" ref="AI22" si="8">AH22*0.38*0.9*SQRT(3)</f>
        <v>31.592606730056325</v>
      </c>
      <c r="AJ22" s="213">
        <f>D22-AI22</f>
        <v>112.40739326994367</v>
      </c>
    </row>
    <row r="23" spans="1:36" s="50" customFormat="1" ht="15.75" x14ac:dyDescent="0.25">
      <c r="A23" s="111"/>
      <c r="B23" s="114"/>
      <c r="C23" s="130"/>
      <c r="D23" s="246"/>
      <c r="E23" s="385" t="s">
        <v>684</v>
      </c>
      <c r="F23" s="385">
        <v>2</v>
      </c>
      <c r="G23" s="385">
        <v>1</v>
      </c>
      <c r="H23" s="385">
        <v>7</v>
      </c>
      <c r="I23" s="385">
        <v>1</v>
      </c>
      <c r="J23" s="385">
        <v>2</v>
      </c>
      <c r="K23" s="385">
        <v>4</v>
      </c>
      <c r="L23" s="385">
        <v>5</v>
      </c>
      <c r="M23" s="385">
        <v>4</v>
      </c>
      <c r="N23" s="385">
        <v>6</v>
      </c>
      <c r="O23" s="385">
        <v>2</v>
      </c>
      <c r="P23" s="385">
        <v>2</v>
      </c>
      <c r="Q23" s="385">
        <v>5</v>
      </c>
      <c r="R23" s="395">
        <v>380</v>
      </c>
      <c r="S23" s="395">
        <v>380</v>
      </c>
      <c r="T23" s="395">
        <v>380</v>
      </c>
      <c r="U23" s="395">
        <v>380</v>
      </c>
      <c r="V23" s="34">
        <f t="shared" si="0"/>
        <v>3.3333333333333335</v>
      </c>
      <c r="W23" s="34">
        <f t="shared" si="1"/>
        <v>2.3333333333333335</v>
      </c>
      <c r="X23" s="34">
        <f t="shared" si="2"/>
        <v>5</v>
      </c>
      <c r="Y23" s="74">
        <f t="shared" si="3"/>
        <v>3</v>
      </c>
      <c r="Z23" s="217"/>
      <c r="AA23" s="211"/>
      <c r="AB23" s="211"/>
      <c r="AC23" s="211"/>
      <c r="AD23" s="211"/>
      <c r="AE23" s="211"/>
      <c r="AF23" s="211"/>
      <c r="AG23" s="211"/>
      <c r="AH23" s="211"/>
      <c r="AI23" s="214"/>
      <c r="AJ23" s="214"/>
    </row>
    <row r="24" spans="1:36" s="50" customFormat="1" ht="15.75" x14ac:dyDescent="0.25">
      <c r="A24" s="111"/>
      <c r="B24" s="114"/>
      <c r="C24" s="130"/>
      <c r="D24" s="246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94"/>
      <c r="S24" s="394"/>
      <c r="T24" s="394"/>
      <c r="U24" s="394"/>
      <c r="V24" s="34">
        <f t="shared" si="0"/>
        <v>0</v>
      </c>
      <c r="W24" s="34">
        <f t="shared" si="1"/>
        <v>0</v>
      </c>
      <c r="X24" s="34">
        <f t="shared" si="2"/>
        <v>0</v>
      </c>
      <c r="Y24" s="74">
        <f t="shared" si="3"/>
        <v>0</v>
      </c>
      <c r="Z24" s="217"/>
      <c r="AA24" s="211"/>
      <c r="AB24" s="211"/>
      <c r="AC24" s="211"/>
      <c r="AD24" s="211"/>
      <c r="AE24" s="211"/>
      <c r="AF24" s="211"/>
      <c r="AG24" s="211"/>
      <c r="AH24" s="211"/>
      <c r="AI24" s="214"/>
      <c r="AJ24" s="214"/>
    </row>
    <row r="25" spans="1:36" s="50" customFormat="1" ht="15.75" x14ac:dyDescent="0.25">
      <c r="A25" s="111"/>
      <c r="B25" s="114"/>
      <c r="C25" s="130"/>
      <c r="D25" s="246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95"/>
      <c r="S25" s="395"/>
      <c r="T25" s="395"/>
      <c r="U25" s="395"/>
      <c r="V25" s="34">
        <f t="shared" si="0"/>
        <v>0</v>
      </c>
      <c r="W25" s="34">
        <f t="shared" si="1"/>
        <v>0</v>
      </c>
      <c r="X25" s="34">
        <f t="shared" si="2"/>
        <v>0</v>
      </c>
      <c r="Y25" s="74">
        <f t="shared" si="3"/>
        <v>0</v>
      </c>
      <c r="Z25" s="217"/>
      <c r="AA25" s="211"/>
      <c r="AB25" s="211"/>
      <c r="AC25" s="211"/>
      <c r="AD25" s="211"/>
      <c r="AE25" s="211"/>
      <c r="AF25" s="211"/>
      <c r="AG25" s="211"/>
      <c r="AH25" s="211"/>
      <c r="AI25" s="214"/>
      <c r="AJ25" s="214"/>
    </row>
    <row r="26" spans="1:36" s="50" customFormat="1" ht="16.5" thickBot="1" x14ac:dyDescent="0.3">
      <c r="A26" s="112"/>
      <c r="B26" s="115"/>
      <c r="C26" s="131"/>
      <c r="D26" s="247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6"/>
      <c r="S26" s="396"/>
      <c r="T26" s="396"/>
      <c r="U26" s="396"/>
      <c r="V26" s="35">
        <f t="shared" si="0"/>
        <v>0</v>
      </c>
      <c r="W26" s="35">
        <f t="shared" si="1"/>
        <v>0</v>
      </c>
      <c r="X26" s="35">
        <f t="shared" si="2"/>
        <v>0</v>
      </c>
      <c r="Y26" s="75">
        <f t="shared" si="3"/>
        <v>0</v>
      </c>
      <c r="Z26" s="218"/>
      <c r="AA26" s="212"/>
      <c r="AB26" s="212"/>
      <c r="AC26" s="212"/>
      <c r="AD26" s="212"/>
      <c r="AE26" s="212"/>
      <c r="AF26" s="212"/>
      <c r="AG26" s="212"/>
      <c r="AH26" s="212"/>
      <c r="AI26" s="215"/>
      <c r="AJ26" s="215"/>
    </row>
    <row r="27" spans="1:36" s="50" customFormat="1" ht="15.75" x14ac:dyDescent="0.25">
      <c r="A27" s="110">
        <v>4</v>
      </c>
      <c r="B27" s="113" t="s">
        <v>29</v>
      </c>
      <c r="C27" s="315" t="s">
        <v>449</v>
      </c>
      <c r="D27" s="245">
        <f>180*0.9</f>
        <v>162</v>
      </c>
      <c r="E27" s="381" t="s">
        <v>685</v>
      </c>
      <c r="F27" s="381">
        <v>7</v>
      </c>
      <c r="G27" s="381">
        <v>10</v>
      </c>
      <c r="H27" s="381">
        <v>11</v>
      </c>
      <c r="I27" s="381">
        <v>5</v>
      </c>
      <c r="J27" s="381">
        <v>6</v>
      </c>
      <c r="K27" s="381">
        <v>6</v>
      </c>
      <c r="L27" s="381">
        <v>11</v>
      </c>
      <c r="M27" s="381">
        <v>18</v>
      </c>
      <c r="N27" s="381">
        <v>16</v>
      </c>
      <c r="O27" s="381">
        <v>12</v>
      </c>
      <c r="P27" s="381">
        <v>20</v>
      </c>
      <c r="Q27" s="381">
        <v>15</v>
      </c>
      <c r="R27" s="381">
        <v>380</v>
      </c>
      <c r="S27" s="381">
        <v>380</v>
      </c>
      <c r="T27" s="381">
        <v>380</v>
      </c>
      <c r="U27" s="381">
        <v>380</v>
      </c>
      <c r="V27" s="37">
        <f t="shared" si="0"/>
        <v>9.3333333333333339</v>
      </c>
      <c r="W27" s="37">
        <f t="shared" si="1"/>
        <v>5.666666666666667</v>
      </c>
      <c r="X27" s="37">
        <f t="shared" si="2"/>
        <v>15</v>
      </c>
      <c r="Y27" s="76">
        <f t="shared" si="3"/>
        <v>15.666666666666666</v>
      </c>
      <c r="Z27" s="216">
        <f>SUM(V27:V33)</f>
        <v>68.333333333333343</v>
      </c>
      <c r="AA27" s="210">
        <f>SUM(W27:W33)</f>
        <v>62.333333333333336</v>
      </c>
      <c r="AB27" s="210">
        <f>SUM(X27:X33)</f>
        <v>82.333333333333329</v>
      </c>
      <c r="AC27" s="210">
        <f>SUM(Y27:Y33)</f>
        <v>78.666666666666671</v>
      </c>
      <c r="AD27" s="210">
        <f t="shared" ref="AD27" si="9">Z27*0.38*0.9*SQRT(3)</f>
        <v>40.478027372884668</v>
      </c>
      <c r="AE27" s="210">
        <f t="shared" si="5"/>
        <v>36.923859115753324</v>
      </c>
      <c r="AF27" s="210">
        <f t="shared" si="5"/>
        <v>48.771086639524441</v>
      </c>
      <c r="AG27" s="210">
        <f t="shared" si="5"/>
        <v>46.599094926833075</v>
      </c>
      <c r="AH27" s="210">
        <f>MAX(Z27:AC33)</f>
        <v>82.333333333333329</v>
      </c>
      <c r="AI27" s="213">
        <f t="shared" ref="AI27" si="10">AH27*0.38*0.9*SQRT(3)</f>
        <v>48.771086639524441</v>
      </c>
      <c r="AJ27" s="213">
        <f>D27-AI27</f>
        <v>113.22891336047556</v>
      </c>
    </row>
    <row r="28" spans="1:36" s="50" customFormat="1" ht="47.25" x14ac:dyDescent="0.25">
      <c r="A28" s="111"/>
      <c r="B28" s="114"/>
      <c r="C28" s="316"/>
      <c r="D28" s="246"/>
      <c r="E28" s="383" t="s">
        <v>686</v>
      </c>
      <c r="F28" s="383">
        <v>8</v>
      </c>
      <c r="G28" s="383">
        <v>15</v>
      </c>
      <c r="H28" s="383">
        <v>4</v>
      </c>
      <c r="I28" s="383">
        <v>8</v>
      </c>
      <c r="J28" s="383">
        <v>14</v>
      </c>
      <c r="K28" s="383">
        <v>8</v>
      </c>
      <c r="L28" s="383">
        <v>30</v>
      </c>
      <c r="M28" s="383">
        <v>26</v>
      </c>
      <c r="N28" s="383">
        <v>22</v>
      </c>
      <c r="O28" s="383">
        <v>28</v>
      </c>
      <c r="P28" s="383">
        <v>29</v>
      </c>
      <c r="Q28" s="383">
        <v>23</v>
      </c>
      <c r="R28" s="394">
        <v>380</v>
      </c>
      <c r="S28" s="394">
        <v>380</v>
      </c>
      <c r="T28" s="394">
        <v>380</v>
      </c>
      <c r="U28" s="394">
        <v>380</v>
      </c>
      <c r="V28" s="34">
        <f t="shared" si="0"/>
        <v>9</v>
      </c>
      <c r="W28" s="34">
        <f t="shared" si="1"/>
        <v>10</v>
      </c>
      <c r="X28" s="34">
        <f t="shared" si="2"/>
        <v>26</v>
      </c>
      <c r="Y28" s="74">
        <f t="shared" si="3"/>
        <v>26.666666666666668</v>
      </c>
      <c r="Z28" s="217"/>
      <c r="AA28" s="211"/>
      <c r="AB28" s="211"/>
      <c r="AC28" s="211"/>
      <c r="AD28" s="211"/>
      <c r="AE28" s="211"/>
      <c r="AF28" s="211"/>
      <c r="AG28" s="211"/>
      <c r="AH28" s="211"/>
      <c r="AI28" s="214"/>
      <c r="AJ28" s="214"/>
    </row>
    <row r="29" spans="1:36" s="50" customFormat="1" ht="15.75" x14ac:dyDescent="0.25">
      <c r="A29" s="111"/>
      <c r="B29" s="114"/>
      <c r="C29" s="316"/>
      <c r="D29" s="246"/>
      <c r="E29" s="385" t="s">
        <v>687</v>
      </c>
      <c r="F29" s="385"/>
      <c r="G29" s="385"/>
      <c r="H29" s="385"/>
      <c r="I29" s="385"/>
      <c r="J29" s="385"/>
      <c r="K29" s="385"/>
      <c r="L29" s="385">
        <v>0</v>
      </c>
      <c r="M29" s="385">
        <v>0</v>
      </c>
      <c r="N29" s="385">
        <v>0</v>
      </c>
      <c r="O29" s="385">
        <v>0</v>
      </c>
      <c r="P29" s="385">
        <v>0</v>
      </c>
      <c r="Q29" s="385">
        <v>0</v>
      </c>
      <c r="R29" s="385">
        <v>380</v>
      </c>
      <c r="S29" s="385">
        <v>380</v>
      </c>
      <c r="T29" s="385">
        <v>380</v>
      </c>
      <c r="U29" s="385">
        <v>380</v>
      </c>
      <c r="V29" s="34">
        <f t="shared" si="0"/>
        <v>0</v>
      </c>
      <c r="W29" s="34">
        <f t="shared" si="1"/>
        <v>0</v>
      </c>
      <c r="X29" s="34">
        <f t="shared" si="2"/>
        <v>0</v>
      </c>
      <c r="Y29" s="74">
        <f t="shared" si="3"/>
        <v>0</v>
      </c>
      <c r="Z29" s="217"/>
      <c r="AA29" s="211"/>
      <c r="AB29" s="211"/>
      <c r="AC29" s="211"/>
      <c r="AD29" s="211"/>
      <c r="AE29" s="211"/>
      <c r="AF29" s="211"/>
      <c r="AG29" s="211"/>
      <c r="AH29" s="211"/>
      <c r="AI29" s="214"/>
      <c r="AJ29" s="214"/>
    </row>
    <row r="30" spans="1:36" s="50" customFormat="1" ht="15.75" x14ac:dyDescent="0.25">
      <c r="A30" s="111"/>
      <c r="B30" s="114"/>
      <c r="C30" s="316"/>
      <c r="D30" s="246"/>
      <c r="E30" s="383" t="s">
        <v>688</v>
      </c>
      <c r="F30" s="383">
        <v>1</v>
      </c>
      <c r="G30" s="383">
        <v>2</v>
      </c>
      <c r="H30" s="383">
        <v>3</v>
      </c>
      <c r="I30" s="383">
        <v>1</v>
      </c>
      <c r="J30" s="383">
        <v>1</v>
      </c>
      <c r="K30" s="383">
        <v>1</v>
      </c>
      <c r="L30" s="383">
        <v>1</v>
      </c>
      <c r="M30" s="383">
        <v>2</v>
      </c>
      <c r="N30" s="383">
        <v>1</v>
      </c>
      <c r="O30" s="383">
        <v>0</v>
      </c>
      <c r="P30" s="383">
        <v>1</v>
      </c>
      <c r="Q30" s="383">
        <v>0</v>
      </c>
      <c r="R30" s="394">
        <v>380</v>
      </c>
      <c r="S30" s="394">
        <v>380</v>
      </c>
      <c r="T30" s="394">
        <v>380</v>
      </c>
      <c r="U30" s="394">
        <v>380</v>
      </c>
      <c r="V30" s="34">
        <f t="shared" si="0"/>
        <v>2</v>
      </c>
      <c r="W30" s="34">
        <f t="shared" si="1"/>
        <v>1</v>
      </c>
      <c r="X30" s="34">
        <f t="shared" si="2"/>
        <v>1.3333333333333333</v>
      </c>
      <c r="Y30" s="74">
        <f t="shared" si="3"/>
        <v>1</v>
      </c>
      <c r="Z30" s="217"/>
      <c r="AA30" s="211"/>
      <c r="AB30" s="211"/>
      <c r="AC30" s="211"/>
      <c r="AD30" s="211"/>
      <c r="AE30" s="211"/>
      <c r="AF30" s="211"/>
      <c r="AG30" s="211"/>
      <c r="AH30" s="211"/>
      <c r="AI30" s="214"/>
      <c r="AJ30" s="214"/>
    </row>
    <row r="31" spans="1:36" s="50" customFormat="1" ht="15.75" x14ac:dyDescent="0.25">
      <c r="A31" s="111"/>
      <c r="B31" s="114"/>
      <c r="C31" s="316"/>
      <c r="D31" s="246"/>
      <c r="E31" s="383" t="s">
        <v>689</v>
      </c>
      <c r="F31" s="383">
        <v>19</v>
      </c>
      <c r="G31" s="383">
        <v>40</v>
      </c>
      <c r="H31" s="383">
        <v>28</v>
      </c>
      <c r="I31" s="383">
        <v>20</v>
      </c>
      <c r="J31" s="383">
        <v>36</v>
      </c>
      <c r="K31" s="383">
        <v>24</v>
      </c>
      <c r="L31" s="383">
        <v>31</v>
      </c>
      <c r="M31" s="383">
        <v>24</v>
      </c>
      <c r="N31" s="383">
        <v>21</v>
      </c>
      <c r="O31" s="383">
        <v>24</v>
      </c>
      <c r="P31" s="383">
        <v>22</v>
      </c>
      <c r="Q31" s="383">
        <v>20</v>
      </c>
      <c r="R31" s="394">
        <v>380</v>
      </c>
      <c r="S31" s="394">
        <v>380</v>
      </c>
      <c r="T31" s="394">
        <v>380</v>
      </c>
      <c r="U31" s="394">
        <v>380</v>
      </c>
      <c r="V31" s="34">
        <f t="shared" si="0"/>
        <v>29</v>
      </c>
      <c r="W31" s="34">
        <f t="shared" si="1"/>
        <v>26.666666666666668</v>
      </c>
      <c r="X31" s="34">
        <f t="shared" si="2"/>
        <v>25.333333333333332</v>
      </c>
      <c r="Y31" s="74">
        <f t="shared" si="3"/>
        <v>22</v>
      </c>
      <c r="Z31" s="217"/>
      <c r="AA31" s="211"/>
      <c r="AB31" s="211"/>
      <c r="AC31" s="211"/>
      <c r="AD31" s="211"/>
      <c r="AE31" s="211"/>
      <c r="AF31" s="211"/>
      <c r="AG31" s="211"/>
      <c r="AH31" s="211"/>
      <c r="AI31" s="214"/>
      <c r="AJ31" s="214"/>
    </row>
    <row r="32" spans="1:36" s="50" customFormat="1" ht="19.5" customHeight="1" x14ac:dyDescent="0.25">
      <c r="A32" s="111"/>
      <c r="B32" s="114"/>
      <c r="C32" s="316"/>
      <c r="D32" s="246"/>
      <c r="E32" s="385" t="s">
        <v>690</v>
      </c>
      <c r="F32" s="385">
        <v>16</v>
      </c>
      <c r="G32" s="385">
        <v>20</v>
      </c>
      <c r="H32" s="385">
        <v>4</v>
      </c>
      <c r="I32" s="385">
        <v>14</v>
      </c>
      <c r="J32" s="385">
        <v>20</v>
      </c>
      <c r="K32" s="385">
        <v>4</v>
      </c>
      <c r="L32" s="385">
        <v>10</v>
      </c>
      <c r="M32" s="385">
        <v>9</v>
      </c>
      <c r="N32" s="385">
        <v>6</v>
      </c>
      <c r="O32" s="385">
        <v>8</v>
      </c>
      <c r="P32" s="385">
        <v>6</v>
      </c>
      <c r="Q32" s="385">
        <v>4</v>
      </c>
      <c r="R32" s="395">
        <v>380</v>
      </c>
      <c r="S32" s="395">
        <v>380</v>
      </c>
      <c r="T32" s="395">
        <v>380</v>
      </c>
      <c r="U32" s="395">
        <v>380</v>
      </c>
      <c r="V32" s="34">
        <f t="shared" si="0"/>
        <v>13.333333333333334</v>
      </c>
      <c r="W32" s="34">
        <f t="shared" si="1"/>
        <v>12.666666666666666</v>
      </c>
      <c r="X32" s="34">
        <f t="shared" si="2"/>
        <v>8.3333333333333339</v>
      </c>
      <c r="Y32" s="74">
        <f t="shared" si="3"/>
        <v>6</v>
      </c>
      <c r="Z32" s="217"/>
      <c r="AA32" s="211"/>
      <c r="AB32" s="211"/>
      <c r="AC32" s="211"/>
      <c r="AD32" s="211"/>
      <c r="AE32" s="211"/>
      <c r="AF32" s="211"/>
      <c r="AG32" s="211"/>
      <c r="AH32" s="211"/>
      <c r="AI32" s="214"/>
      <c r="AJ32" s="214"/>
    </row>
    <row r="33" spans="1:36" s="50" customFormat="1" ht="16.5" thickBot="1" x14ac:dyDescent="0.3">
      <c r="A33" s="112"/>
      <c r="B33" s="115"/>
      <c r="C33" s="317"/>
      <c r="D33" s="247"/>
      <c r="E33" s="391" t="s">
        <v>691</v>
      </c>
      <c r="F33" s="391">
        <v>6</v>
      </c>
      <c r="G33" s="391">
        <v>5</v>
      </c>
      <c r="H33" s="391">
        <v>6</v>
      </c>
      <c r="I33" s="391">
        <v>4</v>
      </c>
      <c r="J33" s="391">
        <v>7</v>
      </c>
      <c r="K33" s="391">
        <v>8</v>
      </c>
      <c r="L33" s="391">
        <v>7</v>
      </c>
      <c r="M33" s="391">
        <v>6</v>
      </c>
      <c r="N33" s="391">
        <v>6</v>
      </c>
      <c r="O33" s="391">
        <v>8</v>
      </c>
      <c r="P33" s="391">
        <v>8</v>
      </c>
      <c r="Q33" s="391">
        <v>6</v>
      </c>
      <c r="R33" s="396">
        <v>380</v>
      </c>
      <c r="S33" s="396">
        <v>380</v>
      </c>
      <c r="T33" s="396">
        <v>380</v>
      </c>
      <c r="U33" s="396">
        <v>380</v>
      </c>
      <c r="V33" s="35">
        <f t="shared" si="0"/>
        <v>5.666666666666667</v>
      </c>
      <c r="W33" s="35">
        <f t="shared" si="1"/>
        <v>6.333333333333333</v>
      </c>
      <c r="X33" s="35">
        <f t="shared" si="2"/>
        <v>6.333333333333333</v>
      </c>
      <c r="Y33" s="75">
        <f t="shared" si="3"/>
        <v>7.333333333333333</v>
      </c>
      <c r="Z33" s="218"/>
      <c r="AA33" s="212"/>
      <c r="AB33" s="212"/>
      <c r="AC33" s="212"/>
      <c r="AD33" s="212"/>
      <c r="AE33" s="212"/>
      <c r="AF33" s="212"/>
      <c r="AG33" s="212"/>
      <c r="AH33" s="212"/>
      <c r="AI33" s="215"/>
      <c r="AJ33" s="215"/>
    </row>
    <row r="34" spans="1:36" s="50" customFormat="1" ht="15.75" x14ac:dyDescent="0.25">
      <c r="A34" s="110">
        <v>5</v>
      </c>
      <c r="B34" s="113" t="s">
        <v>37</v>
      </c>
      <c r="C34" s="113" t="s">
        <v>19</v>
      </c>
      <c r="D34" s="238">
        <f>160*0.9</f>
        <v>144</v>
      </c>
      <c r="E34" s="381" t="s">
        <v>683</v>
      </c>
      <c r="F34" s="381">
        <v>36</v>
      </c>
      <c r="G34" s="381">
        <v>45</v>
      </c>
      <c r="H34" s="381">
        <v>51</v>
      </c>
      <c r="I34" s="381">
        <v>30</v>
      </c>
      <c r="J34" s="381">
        <v>40</v>
      </c>
      <c r="K34" s="381">
        <v>50</v>
      </c>
      <c r="L34" s="381">
        <v>72</v>
      </c>
      <c r="M34" s="381">
        <v>42</v>
      </c>
      <c r="N34" s="381">
        <v>41</v>
      </c>
      <c r="O34" s="381">
        <v>70</v>
      </c>
      <c r="P34" s="381">
        <v>40</v>
      </c>
      <c r="Q34" s="381">
        <v>42</v>
      </c>
      <c r="R34" s="381">
        <v>380</v>
      </c>
      <c r="S34" s="381">
        <v>380</v>
      </c>
      <c r="T34" s="381">
        <v>380</v>
      </c>
      <c r="U34" s="381">
        <v>380</v>
      </c>
      <c r="V34" s="37">
        <f t="shared" si="0"/>
        <v>44</v>
      </c>
      <c r="W34" s="37">
        <f t="shared" si="1"/>
        <v>40</v>
      </c>
      <c r="X34" s="37">
        <f t="shared" si="2"/>
        <v>51.666666666666664</v>
      </c>
      <c r="Y34" s="76">
        <f t="shared" si="3"/>
        <v>50.666666666666664</v>
      </c>
      <c r="Z34" s="216">
        <f>SUM(V34:V41)</f>
        <v>65.666666666666671</v>
      </c>
      <c r="AA34" s="210">
        <f>SUM(W34:W41)</f>
        <v>60</v>
      </c>
      <c r="AB34" s="210">
        <f>SUM(X34:X41)</f>
        <v>85.333333333333329</v>
      </c>
      <c r="AC34" s="210">
        <f>SUM(Y34:Y41)</f>
        <v>82</v>
      </c>
      <c r="AD34" s="210">
        <f t="shared" ref="AD34:AG50" si="11">Z34*0.38*0.9*SQRT(3)</f>
        <v>38.898397036381844</v>
      </c>
      <c r="AE34" s="210">
        <f t="shared" si="11"/>
        <v>35.541682571313359</v>
      </c>
      <c r="AF34" s="210">
        <f t="shared" si="11"/>
        <v>50.54817076809011</v>
      </c>
      <c r="AG34" s="210">
        <f t="shared" si="11"/>
        <v>48.573632847461596</v>
      </c>
      <c r="AH34" s="210">
        <f>MAX(Z34:AC41)</f>
        <v>85.333333333333329</v>
      </c>
      <c r="AI34" s="213">
        <f t="shared" ref="AI34" si="12">AH34*0.38*0.9*SQRT(3)</f>
        <v>50.54817076809011</v>
      </c>
      <c r="AJ34" s="213">
        <f>D34-AI34</f>
        <v>93.451829231909898</v>
      </c>
    </row>
    <row r="35" spans="1:36" s="50" customFormat="1" ht="15.75" x14ac:dyDescent="0.25">
      <c r="A35" s="111"/>
      <c r="B35" s="114"/>
      <c r="C35" s="114"/>
      <c r="D35" s="239"/>
      <c r="E35" s="383" t="s">
        <v>692</v>
      </c>
      <c r="F35" s="383">
        <v>2</v>
      </c>
      <c r="G35" s="383">
        <v>1</v>
      </c>
      <c r="H35" s="383">
        <v>10</v>
      </c>
      <c r="I35" s="383">
        <v>2</v>
      </c>
      <c r="J35" s="383">
        <v>1</v>
      </c>
      <c r="K35" s="383">
        <v>2</v>
      </c>
      <c r="L35" s="383">
        <v>8</v>
      </c>
      <c r="M35" s="383">
        <v>6</v>
      </c>
      <c r="N35" s="383">
        <v>9</v>
      </c>
      <c r="O35" s="383">
        <v>4</v>
      </c>
      <c r="P35" s="383">
        <v>4</v>
      </c>
      <c r="Q35" s="383">
        <v>4</v>
      </c>
      <c r="R35" s="394">
        <v>380</v>
      </c>
      <c r="S35" s="394">
        <v>380</v>
      </c>
      <c r="T35" s="394">
        <v>380</v>
      </c>
      <c r="U35" s="394">
        <v>380</v>
      </c>
      <c r="V35" s="34">
        <f t="shared" si="0"/>
        <v>4.333333333333333</v>
      </c>
      <c r="W35" s="34">
        <f t="shared" si="1"/>
        <v>1.6666666666666667</v>
      </c>
      <c r="X35" s="34">
        <f t="shared" si="2"/>
        <v>7.666666666666667</v>
      </c>
      <c r="Y35" s="74">
        <f t="shared" si="3"/>
        <v>4</v>
      </c>
      <c r="Z35" s="217"/>
      <c r="AA35" s="211"/>
      <c r="AB35" s="211"/>
      <c r="AC35" s="211"/>
      <c r="AD35" s="211"/>
      <c r="AE35" s="211"/>
      <c r="AF35" s="211"/>
      <c r="AG35" s="211"/>
      <c r="AH35" s="211"/>
      <c r="AI35" s="214"/>
      <c r="AJ35" s="214"/>
    </row>
    <row r="36" spans="1:36" s="50" customFormat="1" ht="15.75" x14ac:dyDescent="0.25">
      <c r="A36" s="111"/>
      <c r="B36" s="114"/>
      <c r="C36" s="114"/>
      <c r="D36" s="239"/>
      <c r="E36" s="385" t="s">
        <v>693</v>
      </c>
      <c r="F36" s="385">
        <v>12</v>
      </c>
      <c r="G36" s="385">
        <v>13</v>
      </c>
      <c r="H36" s="385">
        <v>27</v>
      </c>
      <c r="I36" s="385">
        <v>14</v>
      </c>
      <c r="J36" s="385">
        <v>13</v>
      </c>
      <c r="K36" s="385">
        <v>28</v>
      </c>
      <c r="L36" s="385">
        <v>30</v>
      </c>
      <c r="M36" s="385">
        <v>24</v>
      </c>
      <c r="N36" s="385">
        <v>24</v>
      </c>
      <c r="O36" s="385">
        <v>34</v>
      </c>
      <c r="P36" s="385">
        <v>22</v>
      </c>
      <c r="Q36" s="385">
        <v>26</v>
      </c>
      <c r="R36" s="395">
        <v>380</v>
      </c>
      <c r="S36" s="395">
        <v>380</v>
      </c>
      <c r="T36" s="395">
        <v>380</v>
      </c>
      <c r="U36" s="395">
        <v>380</v>
      </c>
      <c r="V36" s="34">
        <f t="shared" si="0"/>
        <v>17.333333333333332</v>
      </c>
      <c r="W36" s="34">
        <f t="shared" si="1"/>
        <v>18.333333333333332</v>
      </c>
      <c r="X36" s="34">
        <f t="shared" si="2"/>
        <v>26</v>
      </c>
      <c r="Y36" s="74">
        <f t="shared" si="3"/>
        <v>27.333333333333332</v>
      </c>
      <c r="Z36" s="217"/>
      <c r="AA36" s="211"/>
      <c r="AB36" s="211"/>
      <c r="AC36" s="211"/>
      <c r="AD36" s="211"/>
      <c r="AE36" s="211"/>
      <c r="AF36" s="211"/>
      <c r="AG36" s="211"/>
      <c r="AH36" s="211"/>
      <c r="AI36" s="214"/>
      <c r="AJ36" s="214"/>
    </row>
    <row r="37" spans="1:36" s="50" customFormat="1" ht="15.75" x14ac:dyDescent="0.25">
      <c r="A37" s="111"/>
      <c r="B37" s="114"/>
      <c r="C37" s="114"/>
      <c r="D37" s="239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94"/>
      <c r="S37" s="394"/>
      <c r="T37" s="394"/>
      <c r="U37" s="394"/>
      <c r="V37" s="34">
        <f t="shared" si="0"/>
        <v>0</v>
      </c>
      <c r="W37" s="34">
        <f t="shared" si="1"/>
        <v>0</v>
      </c>
      <c r="X37" s="34">
        <f t="shared" si="2"/>
        <v>0</v>
      </c>
      <c r="Y37" s="74">
        <f t="shared" si="3"/>
        <v>0</v>
      </c>
      <c r="Z37" s="217"/>
      <c r="AA37" s="211"/>
      <c r="AB37" s="211"/>
      <c r="AC37" s="211"/>
      <c r="AD37" s="211"/>
      <c r="AE37" s="211"/>
      <c r="AF37" s="211"/>
      <c r="AG37" s="211"/>
      <c r="AH37" s="211"/>
      <c r="AI37" s="214"/>
      <c r="AJ37" s="214"/>
    </row>
    <row r="38" spans="1:36" s="50" customFormat="1" ht="15.75" x14ac:dyDescent="0.25">
      <c r="A38" s="111"/>
      <c r="B38" s="114"/>
      <c r="C38" s="114"/>
      <c r="D38" s="239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95"/>
      <c r="S38" s="395"/>
      <c r="T38" s="395"/>
      <c r="U38" s="395"/>
      <c r="V38" s="34">
        <f t="shared" si="0"/>
        <v>0</v>
      </c>
      <c r="W38" s="34">
        <f t="shared" si="1"/>
        <v>0</v>
      </c>
      <c r="X38" s="34">
        <f t="shared" si="2"/>
        <v>0</v>
      </c>
      <c r="Y38" s="74">
        <f t="shared" si="3"/>
        <v>0</v>
      </c>
      <c r="Z38" s="217"/>
      <c r="AA38" s="211"/>
      <c r="AB38" s="211"/>
      <c r="AC38" s="211"/>
      <c r="AD38" s="211"/>
      <c r="AE38" s="211"/>
      <c r="AF38" s="211"/>
      <c r="AG38" s="211"/>
      <c r="AH38" s="211"/>
      <c r="AI38" s="214"/>
      <c r="AJ38" s="214"/>
    </row>
    <row r="39" spans="1:36" s="50" customFormat="1" ht="15.75" x14ac:dyDescent="0.25">
      <c r="A39" s="111"/>
      <c r="B39" s="114"/>
      <c r="C39" s="114"/>
      <c r="D39" s="239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94"/>
      <c r="S39" s="394"/>
      <c r="T39" s="394"/>
      <c r="U39" s="394"/>
      <c r="V39" s="34">
        <f t="shared" si="0"/>
        <v>0</v>
      </c>
      <c r="W39" s="34">
        <f t="shared" si="1"/>
        <v>0</v>
      </c>
      <c r="X39" s="34">
        <f t="shared" si="2"/>
        <v>0</v>
      </c>
      <c r="Y39" s="74">
        <f t="shared" si="3"/>
        <v>0</v>
      </c>
      <c r="Z39" s="217"/>
      <c r="AA39" s="211"/>
      <c r="AB39" s="211"/>
      <c r="AC39" s="211"/>
      <c r="AD39" s="211"/>
      <c r="AE39" s="211"/>
      <c r="AF39" s="211"/>
      <c r="AG39" s="211"/>
      <c r="AH39" s="211"/>
      <c r="AI39" s="214"/>
      <c r="AJ39" s="214"/>
    </row>
    <row r="40" spans="1:36" s="50" customFormat="1" ht="15.75" x14ac:dyDescent="0.25">
      <c r="A40" s="111"/>
      <c r="B40" s="114"/>
      <c r="C40" s="114"/>
      <c r="D40" s="239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95"/>
      <c r="S40" s="395"/>
      <c r="T40" s="395"/>
      <c r="U40" s="395"/>
      <c r="V40" s="34">
        <f t="shared" si="0"/>
        <v>0</v>
      </c>
      <c r="W40" s="34">
        <f t="shared" si="1"/>
        <v>0</v>
      </c>
      <c r="X40" s="34">
        <f t="shared" si="2"/>
        <v>0</v>
      </c>
      <c r="Y40" s="74">
        <f t="shared" si="3"/>
        <v>0</v>
      </c>
      <c r="Z40" s="217"/>
      <c r="AA40" s="211"/>
      <c r="AB40" s="211"/>
      <c r="AC40" s="211"/>
      <c r="AD40" s="211"/>
      <c r="AE40" s="211"/>
      <c r="AF40" s="211"/>
      <c r="AG40" s="211"/>
      <c r="AH40" s="211"/>
      <c r="AI40" s="214"/>
      <c r="AJ40" s="214"/>
    </row>
    <row r="41" spans="1:36" s="50" customFormat="1" ht="16.5" thickBot="1" x14ac:dyDescent="0.3">
      <c r="A41" s="112"/>
      <c r="B41" s="115"/>
      <c r="C41" s="115"/>
      <c r="D41" s="24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6"/>
      <c r="S41" s="396"/>
      <c r="T41" s="396"/>
      <c r="U41" s="396"/>
      <c r="V41" s="35">
        <f t="shared" si="0"/>
        <v>0</v>
      </c>
      <c r="W41" s="35">
        <f t="shared" si="1"/>
        <v>0</v>
      </c>
      <c r="X41" s="35">
        <f t="shared" si="2"/>
        <v>0</v>
      </c>
      <c r="Y41" s="75">
        <f t="shared" si="3"/>
        <v>0</v>
      </c>
      <c r="Z41" s="218"/>
      <c r="AA41" s="212"/>
      <c r="AB41" s="212"/>
      <c r="AC41" s="212"/>
      <c r="AD41" s="212"/>
      <c r="AE41" s="212"/>
      <c r="AF41" s="212"/>
      <c r="AG41" s="212"/>
      <c r="AH41" s="212"/>
      <c r="AI41" s="215"/>
      <c r="AJ41" s="215"/>
    </row>
    <row r="42" spans="1:36" s="50" customFormat="1" ht="15.75" x14ac:dyDescent="0.25">
      <c r="A42" s="110">
        <v>6</v>
      </c>
      <c r="B42" s="113" t="s">
        <v>43</v>
      </c>
      <c r="C42" s="113" t="s">
        <v>19</v>
      </c>
      <c r="D42" s="238">
        <f>160*0.9</f>
        <v>144</v>
      </c>
      <c r="E42" s="381" t="s">
        <v>694</v>
      </c>
      <c r="F42" s="381">
        <v>9</v>
      </c>
      <c r="G42" s="381">
        <v>19</v>
      </c>
      <c r="H42" s="381">
        <v>2</v>
      </c>
      <c r="I42" s="381">
        <v>8</v>
      </c>
      <c r="J42" s="381">
        <v>18</v>
      </c>
      <c r="K42" s="381">
        <v>6</v>
      </c>
      <c r="L42" s="381">
        <v>22</v>
      </c>
      <c r="M42" s="381">
        <v>6</v>
      </c>
      <c r="N42" s="381">
        <v>6</v>
      </c>
      <c r="O42" s="381">
        <v>20</v>
      </c>
      <c r="P42" s="381">
        <v>4</v>
      </c>
      <c r="Q42" s="381">
        <v>4</v>
      </c>
      <c r="R42" s="381">
        <v>380</v>
      </c>
      <c r="S42" s="381">
        <v>380</v>
      </c>
      <c r="T42" s="381">
        <v>380</v>
      </c>
      <c r="U42" s="381">
        <v>380</v>
      </c>
      <c r="V42" s="37">
        <f t="shared" si="0"/>
        <v>10</v>
      </c>
      <c r="W42" s="37">
        <f t="shared" si="1"/>
        <v>10.666666666666666</v>
      </c>
      <c r="X42" s="37">
        <f t="shared" si="2"/>
        <v>11.333333333333334</v>
      </c>
      <c r="Y42" s="76">
        <f t="shared" si="3"/>
        <v>9.3333333333333339</v>
      </c>
      <c r="Z42" s="216">
        <f>SUM(V42:V49)</f>
        <v>15</v>
      </c>
      <c r="AA42" s="210">
        <f>SUM(W42:W49)</f>
        <v>14.666666666666666</v>
      </c>
      <c r="AB42" s="210">
        <f>SUM(X42:X49)</f>
        <v>22.666666666666668</v>
      </c>
      <c r="AC42" s="210">
        <f>SUM(Y42:Y49)</f>
        <v>21.333333333333336</v>
      </c>
      <c r="AD42" s="210">
        <f t="shared" ref="AD42" si="13">Z42*0.38*0.9*SQRT(3)</f>
        <v>8.8854206428283398</v>
      </c>
      <c r="AE42" s="210">
        <f t="shared" si="11"/>
        <v>8.6879668507654877</v>
      </c>
      <c r="AF42" s="210">
        <f t="shared" si="11"/>
        <v>13.426857860273936</v>
      </c>
      <c r="AG42" s="210">
        <f t="shared" si="11"/>
        <v>12.637042692022529</v>
      </c>
      <c r="AH42" s="210">
        <f>MAX(Z42:AC49)</f>
        <v>22.666666666666668</v>
      </c>
      <c r="AI42" s="213">
        <f t="shared" ref="AI42" si="14">AH42*0.38*0.9*SQRT(3)</f>
        <v>13.426857860273936</v>
      </c>
      <c r="AJ42" s="213">
        <f>D42-AI42</f>
        <v>130.57314213972606</v>
      </c>
    </row>
    <row r="43" spans="1:36" s="50" customFormat="1" ht="15.75" x14ac:dyDescent="0.25">
      <c r="A43" s="111"/>
      <c r="B43" s="114"/>
      <c r="C43" s="114"/>
      <c r="D43" s="239"/>
      <c r="E43" s="383" t="s">
        <v>695</v>
      </c>
      <c r="F43" s="383">
        <v>1</v>
      </c>
      <c r="G43" s="383">
        <v>4</v>
      </c>
      <c r="H43" s="383">
        <v>1</v>
      </c>
      <c r="I43" s="383">
        <v>6</v>
      </c>
      <c r="J43" s="383">
        <v>4</v>
      </c>
      <c r="K43" s="383">
        <v>2</v>
      </c>
      <c r="L43" s="383">
        <v>8</v>
      </c>
      <c r="M43" s="383">
        <v>4</v>
      </c>
      <c r="N43" s="383">
        <v>4</v>
      </c>
      <c r="O43" s="383">
        <v>8</v>
      </c>
      <c r="P43" s="383">
        <v>6</v>
      </c>
      <c r="Q43" s="383">
        <v>4</v>
      </c>
      <c r="R43" s="394">
        <v>380</v>
      </c>
      <c r="S43" s="394">
        <v>380</v>
      </c>
      <c r="T43" s="394">
        <v>380</v>
      </c>
      <c r="U43" s="394">
        <v>380</v>
      </c>
      <c r="V43" s="34">
        <f t="shared" si="0"/>
        <v>2</v>
      </c>
      <c r="W43" s="34">
        <f t="shared" si="1"/>
        <v>4</v>
      </c>
      <c r="X43" s="34">
        <f t="shared" si="2"/>
        <v>5.333333333333333</v>
      </c>
      <c r="Y43" s="74">
        <f t="shared" si="3"/>
        <v>6</v>
      </c>
      <c r="Z43" s="217"/>
      <c r="AA43" s="211"/>
      <c r="AB43" s="211"/>
      <c r="AC43" s="211"/>
      <c r="AD43" s="211"/>
      <c r="AE43" s="211"/>
      <c r="AF43" s="211"/>
      <c r="AG43" s="211"/>
      <c r="AH43" s="211"/>
      <c r="AI43" s="214"/>
      <c r="AJ43" s="214"/>
    </row>
    <row r="44" spans="1:36" s="50" customFormat="1" ht="15.75" x14ac:dyDescent="0.25">
      <c r="A44" s="111"/>
      <c r="B44" s="114"/>
      <c r="C44" s="114"/>
      <c r="D44" s="239"/>
      <c r="E44" s="385" t="s">
        <v>696</v>
      </c>
      <c r="F44" s="385">
        <v>5</v>
      </c>
      <c r="G44" s="385">
        <v>0</v>
      </c>
      <c r="H44" s="385">
        <v>1</v>
      </c>
      <c r="I44" s="385">
        <v>0</v>
      </c>
      <c r="J44" s="385">
        <v>0</v>
      </c>
      <c r="K44" s="385">
        <v>0</v>
      </c>
      <c r="L44" s="385">
        <v>6</v>
      </c>
      <c r="M44" s="385">
        <v>6</v>
      </c>
      <c r="N44" s="385">
        <v>6</v>
      </c>
      <c r="O44" s="385">
        <v>6</v>
      </c>
      <c r="P44" s="385">
        <v>6</v>
      </c>
      <c r="Q44" s="385">
        <v>6</v>
      </c>
      <c r="R44" s="395">
        <v>380</v>
      </c>
      <c r="S44" s="395">
        <v>380</v>
      </c>
      <c r="T44" s="395">
        <v>380</v>
      </c>
      <c r="U44" s="395">
        <v>380</v>
      </c>
      <c r="V44" s="34">
        <f t="shared" si="0"/>
        <v>3</v>
      </c>
      <c r="W44" s="34">
        <f t="shared" si="1"/>
        <v>0</v>
      </c>
      <c r="X44" s="34">
        <f t="shared" si="2"/>
        <v>6</v>
      </c>
      <c r="Y44" s="74">
        <f t="shared" si="3"/>
        <v>6</v>
      </c>
      <c r="Z44" s="217"/>
      <c r="AA44" s="211"/>
      <c r="AB44" s="211"/>
      <c r="AC44" s="211"/>
      <c r="AD44" s="211"/>
      <c r="AE44" s="211"/>
      <c r="AF44" s="211"/>
      <c r="AG44" s="211"/>
      <c r="AH44" s="211"/>
      <c r="AI44" s="214"/>
      <c r="AJ44" s="214"/>
    </row>
    <row r="45" spans="1:36" s="50" customFormat="1" ht="15.75" x14ac:dyDescent="0.25">
      <c r="A45" s="111"/>
      <c r="B45" s="114"/>
      <c r="C45" s="114"/>
      <c r="D45" s="239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94"/>
      <c r="S45" s="394"/>
      <c r="T45" s="394"/>
      <c r="U45" s="394"/>
      <c r="V45" s="34">
        <f t="shared" si="0"/>
        <v>0</v>
      </c>
      <c r="W45" s="34">
        <f t="shared" si="1"/>
        <v>0</v>
      </c>
      <c r="X45" s="34">
        <f t="shared" si="2"/>
        <v>0</v>
      </c>
      <c r="Y45" s="74">
        <f t="shared" si="3"/>
        <v>0</v>
      </c>
      <c r="Z45" s="217"/>
      <c r="AA45" s="211"/>
      <c r="AB45" s="211"/>
      <c r="AC45" s="211"/>
      <c r="AD45" s="211"/>
      <c r="AE45" s="211"/>
      <c r="AF45" s="211"/>
      <c r="AG45" s="211"/>
      <c r="AH45" s="211"/>
      <c r="AI45" s="214"/>
      <c r="AJ45" s="214"/>
    </row>
    <row r="46" spans="1:36" s="50" customFormat="1" ht="15.75" x14ac:dyDescent="0.25">
      <c r="A46" s="111"/>
      <c r="B46" s="114"/>
      <c r="C46" s="114"/>
      <c r="D46" s="239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95"/>
      <c r="S46" s="395"/>
      <c r="T46" s="395"/>
      <c r="U46" s="395"/>
      <c r="V46" s="34">
        <f t="shared" si="0"/>
        <v>0</v>
      </c>
      <c r="W46" s="34">
        <f t="shared" si="1"/>
        <v>0</v>
      </c>
      <c r="X46" s="34">
        <f t="shared" si="2"/>
        <v>0</v>
      </c>
      <c r="Y46" s="74">
        <f t="shared" si="3"/>
        <v>0</v>
      </c>
      <c r="Z46" s="217"/>
      <c r="AA46" s="211"/>
      <c r="AB46" s="211"/>
      <c r="AC46" s="211"/>
      <c r="AD46" s="211"/>
      <c r="AE46" s="211"/>
      <c r="AF46" s="211"/>
      <c r="AG46" s="211"/>
      <c r="AH46" s="211"/>
      <c r="AI46" s="214"/>
      <c r="AJ46" s="214"/>
    </row>
    <row r="47" spans="1:36" s="50" customFormat="1" ht="15.75" x14ac:dyDescent="0.25">
      <c r="A47" s="111"/>
      <c r="B47" s="114"/>
      <c r="C47" s="114"/>
      <c r="D47" s="239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94"/>
      <c r="S47" s="394"/>
      <c r="T47" s="394"/>
      <c r="U47" s="394"/>
      <c r="V47" s="34">
        <f t="shared" si="0"/>
        <v>0</v>
      </c>
      <c r="W47" s="34">
        <f t="shared" si="1"/>
        <v>0</v>
      </c>
      <c r="X47" s="34">
        <f t="shared" si="2"/>
        <v>0</v>
      </c>
      <c r="Y47" s="74">
        <f t="shared" si="3"/>
        <v>0</v>
      </c>
      <c r="Z47" s="217"/>
      <c r="AA47" s="211"/>
      <c r="AB47" s="211"/>
      <c r="AC47" s="211"/>
      <c r="AD47" s="211"/>
      <c r="AE47" s="211"/>
      <c r="AF47" s="211"/>
      <c r="AG47" s="211"/>
      <c r="AH47" s="211"/>
      <c r="AI47" s="214"/>
      <c r="AJ47" s="214"/>
    </row>
    <row r="48" spans="1:36" s="50" customFormat="1" ht="15.75" x14ac:dyDescent="0.25">
      <c r="A48" s="111"/>
      <c r="B48" s="114"/>
      <c r="C48" s="114"/>
      <c r="D48" s="239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95"/>
      <c r="S48" s="395"/>
      <c r="T48" s="395"/>
      <c r="U48" s="395"/>
      <c r="V48" s="34">
        <f t="shared" si="0"/>
        <v>0</v>
      </c>
      <c r="W48" s="34">
        <f t="shared" si="1"/>
        <v>0</v>
      </c>
      <c r="X48" s="34">
        <f t="shared" si="2"/>
        <v>0</v>
      </c>
      <c r="Y48" s="74">
        <f t="shared" si="3"/>
        <v>0</v>
      </c>
      <c r="Z48" s="217"/>
      <c r="AA48" s="211"/>
      <c r="AB48" s="211"/>
      <c r="AC48" s="211"/>
      <c r="AD48" s="211"/>
      <c r="AE48" s="211"/>
      <c r="AF48" s="211"/>
      <c r="AG48" s="211"/>
      <c r="AH48" s="211"/>
      <c r="AI48" s="214"/>
      <c r="AJ48" s="214"/>
    </row>
    <row r="49" spans="1:36" s="50" customFormat="1" ht="16.5" thickBot="1" x14ac:dyDescent="0.3">
      <c r="A49" s="112"/>
      <c r="B49" s="115"/>
      <c r="C49" s="115"/>
      <c r="D49" s="24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6"/>
      <c r="S49" s="396"/>
      <c r="T49" s="396"/>
      <c r="U49" s="396"/>
      <c r="V49" s="35">
        <f t="shared" si="0"/>
        <v>0</v>
      </c>
      <c r="W49" s="35">
        <f t="shared" si="1"/>
        <v>0</v>
      </c>
      <c r="X49" s="35">
        <f t="shared" si="2"/>
        <v>0</v>
      </c>
      <c r="Y49" s="75">
        <f t="shared" si="3"/>
        <v>0</v>
      </c>
      <c r="Z49" s="218"/>
      <c r="AA49" s="212"/>
      <c r="AB49" s="212"/>
      <c r="AC49" s="212"/>
      <c r="AD49" s="212"/>
      <c r="AE49" s="212"/>
      <c r="AF49" s="212"/>
      <c r="AG49" s="212"/>
      <c r="AH49" s="212"/>
      <c r="AI49" s="215"/>
      <c r="AJ49" s="215"/>
    </row>
    <row r="50" spans="1:36" s="50" customFormat="1" ht="15.75" x14ac:dyDescent="0.25">
      <c r="A50" s="110">
        <v>7</v>
      </c>
      <c r="B50" s="113" t="s">
        <v>47</v>
      </c>
      <c r="C50" s="129" t="s">
        <v>22</v>
      </c>
      <c r="D50" s="245">
        <f>250*0.9</f>
        <v>225</v>
      </c>
      <c r="E50" s="381" t="s">
        <v>697</v>
      </c>
      <c r="F50" s="381">
        <v>7</v>
      </c>
      <c r="G50" s="381">
        <v>25</v>
      </c>
      <c r="H50" s="381">
        <v>15</v>
      </c>
      <c r="I50" s="381">
        <v>10</v>
      </c>
      <c r="J50" s="381">
        <v>22</v>
      </c>
      <c r="K50" s="381">
        <v>16</v>
      </c>
      <c r="L50" s="381">
        <v>25</v>
      </c>
      <c r="M50" s="381">
        <v>9</v>
      </c>
      <c r="N50" s="381">
        <v>12</v>
      </c>
      <c r="O50" s="381">
        <v>26</v>
      </c>
      <c r="P50" s="381">
        <v>10</v>
      </c>
      <c r="Q50" s="381">
        <v>12</v>
      </c>
      <c r="R50" s="381">
        <v>380</v>
      </c>
      <c r="S50" s="381">
        <v>380</v>
      </c>
      <c r="T50" s="381">
        <v>380</v>
      </c>
      <c r="U50" s="381">
        <v>380</v>
      </c>
      <c r="V50" s="37">
        <f t="shared" si="0"/>
        <v>15.666666666666666</v>
      </c>
      <c r="W50" s="37">
        <f t="shared" si="1"/>
        <v>16</v>
      </c>
      <c r="X50" s="37">
        <f t="shared" si="2"/>
        <v>15.333333333333334</v>
      </c>
      <c r="Y50" s="76">
        <f t="shared" si="3"/>
        <v>16</v>
      </c>
      <c r="Z50" s="216">
        <f>SUM(V50:V52)</f>
        <v>55.666666666666664</v>
      </c>
      <c r="AA50" s="210">
        <f>SUM(W50:W52)</f>
        <v>55.666666666666664</v>
      </c>
      <c r="AB50" s="210">
        <f>SUM(X50:X52)</f>
        <v>47.333333333333336</v>
      </c>
      <c r="AC50" s="210">
        <f>SUM(Y50:Y52)</f>
        <v>43.333333333333336</v>
      </c>
      <c r="AD50" s="210">
        <f t="shared" ref="AD50" si="15">Z50*0.38*0.9*SQRT(3)</f>
        <v>32.974783274496282</v>
      </c>
      <c r="AE50" s="210">
        <f t="shared" si="11"/>
        <v>32.974783274496282</v>
      </c>
      <c r="AF50" s="210">
        <f t="shared" si="11"/>
        <v>28.038438472924987</v>
      </c>
      <c r="AG50" s="210">
        <f t="shared" si="11"/>
        <v>25.668992968170762</v>
      </c>
      <c r="AH50" s="210">
        <f>MAX(Z50:AC52)</f>
        <v>55.666666666666664</v>
      </c>
      <c r="AI50" s="213">
        <f t="shared" ref="AI50" si="16">AH50*0.38*0.9*SQRT(3)</f>
        <v>32.974783274496282</v>
      </c>
      <c r="AJ50" s="213">
        <f>D50-AI50</f>
        <v>192.02521672550373</v>
      </c>
    </row>
    <row r="51" spans="1:36" s="50" customFormat="1" ht="15.75" x14ac:dyDescent="0.25">
      <c r="A51" s="111"/>
      <c r="B51" s="114"/>
      <c r="C51" s="130"/>
      <c r="D51" s="246"/>
      <c r="E51" s="383" t="s">
        <v>698</v>
      </c>
      <c r="F51" s="383">
        <v>36</v>
      </c>
      <c r="G51" s="383">
        <v>21</v>
      </c>
      <c r="H51" s="383">
        <v>18</v>
      </c>
      <c r="I51" s="383">
        <v>33</v>
      </c>
      <c r="J51" s="383">
        <v>23</v>
      </c>
      <c r="K51" s="383">
        <v>20</v>
      </c>
      <c r="L51" s="383">
        <v>40</v>
      </c>
      <c r="M51" s="383">
        <v>17</v>
      </c>
      <c r="N51" s="383">
        <v>26</v>
      </c>
      <c r="O51" s="383">
        <v>34</v>
      </c>
      <c r="P51" s="383">
        <v>13</v>
      </c>
      <c r="Q51" s="383">
        <v>16</v>
      </c>
      <c r="R51" s="394">
        <v>380</v>
      </c>
      <c r="S51" s="394">
        <v>380</v>
      </c>
      <c r="T51" s="394">
        <v>380</v>
      </c>
      <c r="U51" s="394">
        <v>380</v>
      </c>
      <c r="V51" s="34">
        <f t="shared" si="0"/>
        <v>25</v>
      </c>
      <c r="W51" s="34">
        <f t="shared" si="1"/>
        <v>25.333333333333332</v>
      </c>
      <c r="X51" s="34">
        <f t="shared" si="2"/>
        <v>27.666666666666668</v>
      </c>
      <c r="Y51" s="74">
        <f t="shared" si="3"/>
        <v>21</v>
      </c>
      <c r="Z51" s="217"/>
      <c r="AA51" s="211"/>
      <c r="AB51" s="211"/>
      <c r="AC51" s="211"/>
      <c r="AD51" s="211"/>
      <c r="AE51" s="211"/>
      <c r="AF51" s="211"/>
      <c r="AG51" s="211"/>
      <c r="AH51" s="211"/>
      <c r="AI51" s="214"/>
      <c r="AJ51" s="214"/>
    </row>
    <row r="52" spans="1:36" s="50" customFormat="1" ht="16.5" thickBot="1" x14ac:dyDescent="0.3">
      <c r="A52" s="112"/>
      <c r="B52" s="115"/>
      <c r="C52" s="131"/>
      <c r="D52" s="247"/>
      <c r="E52" s="387" t="s">
        <v>699</v>
      </c>
      <c r="F52" s="387">
        <v>4</v>
      </c>
      <c r="G52" s="387">
        <v>10</v>
      </c>
      <c r="H52" s="387">
        <v>31</v>
      </c>
      <c r="I52" s="387">
        <v>7</v>
      </c>
      <c r="J52" s="387">
        <v>8</v>
      </c>
      <c r="K52" s="387">
        <v>28</v>
      </c>
      <c r="L52" s="387">
        <v>5</v>
      </c>
      <c r="M52" s="387">
        <v>4</v>
      </c>
      <c r="N52" s="387">
        <v>4</v>
      </c>
      <c r="O52" s="387">
        <v>6</v>
      </c>
      <c r="P52" s="387">
        <v>5</v>
      </c>
      <c r="Q52" s="387">
        <v>8</v>
      </c>
      <c r="R52" s="399">
        <v>380</v>
      </c>
      <c r="S52" s="399">
        <v>380</v>
      </c>
      <c r="T52" s="399">
        <v>380</v>
      </c>
      <c r="U52" s="399">
        <v>380</v>
      </c>
      <c r="V52" s="35">
        <f t="shared" si="0"/>
        <v>15</v>
      </c>
      <c r="W52" s="35">
        <f t="shared" si="1"/>
        <v>14.333333333333334</v>
      </c>
      <c r="X52" s="35">
        <f t="shared" si="2"/>
        <v>4.333333333333333</v>
      </c>
      <c r="Y52" s="75">
        <f t="shared" si="3"/>
        <v>6.333333333333333</v>
      </c>
      <c r="Z52" s="218"/>
      <c r="AA52" s="212"/>
      <c r="AB52" s="212"/>
      <c r="AC52" s="212"/>
      <c r="AD52" s="212"/>
      <c r="AE52" s="212"/>
      <c r="AF52" s="212"/>
      <c r="AG52" s="212"/>
      <c r="AH52" s="212"/>
      <c r="AI52" s="215"/>
      <c r="AJ52" s="215"/>
    </row>
    <row r="53" spans="1:36" s="50" customFormat="1" ht="15.75" x14ac:dyDescent="0.25">
      <c r="A53" s="110">
        <v>8</v>
      </c>
      <c r="B53" s="113" t="s">
        <v>50</v>
      </c>
      <c r="C53" s="318" t="s">
        <v>700</v>
      </c>
      <c r="D53" s="238">
        <f>160*0.9</f>
        <v>144</v>
      </c>
      <c r="E53" s="381" t="s">
        <v>701</v>
      </c>
      <c r="F53" s="381">
        <v>48</v>
      </c>
      <c r="G53" s="381">
        <v>32</v>
      </c>
      <c r="H53" s="381">
        <v>40</v>
      </c>
      <c r="I53" s="381">
        <v>43</v>
      </c>
      <c r="J53" s="381">
        <v>26</v>
      </c>
      <c r="K53" s="381">
        <v>35</v>
      </c>
      <c r="L53" s="381">
        <v>35</v>
      </c>
      <c r="M53" s="381">
        <v>30</v>
      </c>
      <c r="N53" s="381">
        <v>43</v>
      </c>
      <c r="O53" s="381">
        <v>40</v>
      </c>
      <c r="P53" s="381">
        <v>30</v>
      </c>
      <c r="Q53" s="381">
        <v>40</v>
      </c>
      <c r="R53" s="381">
        <v>380</v>
      </c>
      <c r="S53" s="381">
        <v>380</v>
      </c>
      <c r="T53" s="381">
        <v>380</v>
      </c>
      <c r="U53" s="381">
        <v>380</v>
      </c>
      <c r="V53" s="37">
        <f t="shared" si="0"/>
        <v>40</v>
      </c>
      <c r="W53" s="37">
        <f t="shared" si="1"/>
        <v>34.666666666666664</v>
      </c>
      <c r="X53" s="37">
        <f t="shared" si="2"/>
        <v>36</v>
      </c>
      <c r="Y53" s="76">
        <f t="shared" si="3"/>
        <v>36.666666666666664</v>
      </c>
      <c r="Z53" s="216">
        <f>SUM(V53:V55)</f>
        <v>93</v>
      </c>
      <c r="AA53" s="210">
        <f>SUM(W53:W55)</f>
        <v>84.666666666666657</v>
      </c>
      <c r="AB53" s="210">
        <f>SUM(X53:X55)</f>
        <v>98</v>
      </c>
      <c r="AC53" s="210">
        <f>SUM(Y53:Y55)</f>
        <v>90.666666666666657</v>
      </c>
      <c r="AD53" s="210">
        <f t="shared" ref="AD53:AG53" si="17">Z53*0.38*0.9*SQRT(3)</f>
        <v>55.089607985535714</v>
      </c>
      <c r="AE53" s="210">
        <f t="shared" si="17"/>
        <v>50.153263183964405</v>
      </c>
      <c r="AF53" s="210">
        <f t="shared" si="17"/>
        <v>58.051414866478495</v>
      </c>
      <c r="AG53" s="210">
        <f t="shared" si="17"/>
        <v>53.707431441095743</v>
      </c>
      <c r="AH53" s="210">
        <f>MAX(Z53:AC55)</f>
        <v>98</v>
      </c>
      <c r="AI53" s="213">
        <f t="shared" ref="AI53" si="18">AH53*0.38*0.9*SQRT(3)</f>
        <v>58.051414866478495</v>
      </c>
      <c r="AJ53" s="213">
        <f>D53-AI53</f>
        <v>85.948585133521505</v>
      </c>
    </row>
    <row r="54" spans="1:36" s="50" customFormat="1" ht="15.75" x14ac:dyDescent="0.25">
      <c r="A54" s="111"/>
      <c r="B54" s="114"/>
      <c r="C54" s="319"/>
      <c r="D54" s="239"/>
      <c r="E54" s="383" t="s">
        <v>702</v>
      </c>
      <c r="F54" s="383">
        <v>5</v>
      </c>
      <c r="G54" s="383">
        <v>15</v>
      </c>
      <c r="H54" s="383">
        <v>4</v>
      </c>
      <c r="I54" s="383">
        <v>5</v>
      </c>
      <c r="J54" s="383">
        <v>6</v>
      </c>
      <c r="K54" s="383">
        <v>5</v>
      </c>
      <c r="L54" s="383">
        <v>5</v>
      </c>
      <c r="M54" s="383">
        <v>4</v>
      </c>
      <c r="N54" s="383">
        <v>7</v>
      </c>
      <c r="O54" s="383">
        <v>10</v>
      </c>
      <c r="P54" s="383">
        <v>6</v>
      </c>
      <c r="Q54" s="383">
        <v>8</v>
      </c>
      <c r="R54" s="394">
        <v>380</v>
      </c>
      <c r="S54" s="394">
        <v>380</v>
      </c>
      <c r="T54" s="394">
        <v>380</v>
      </c>
      <c r="U54" s="394">
        <v>380</v>
      </c>
      <c r="V54" s="34">
        <f t="shared" si="0"/>
        <v>8</v>
      </c>
      <c r="W54" s="34">
        <f t="shared" si="1"/>
        <v>5.333333333333333</v>
      </c>
      <c r="X54" s="34">
        <f t="shared" si="2"/>
        <v>5.333333333333333</v>
      </c>
      <c r="Y54" s="74">
        <f t="shared" si="3"/>
        <v>8</v>
      </c>
      <c r="Z54" s="217"/>
      <c r="AA54" s="211"/>
      <c r="AB54" s="211"/>
      <c r="AC54" s="211"/>
      <c r="AD54" s="211"/>
      <c r="AE54" s="211"/>
      <c r="AF54" s="211"/>
      <c r="AG54" s="211"/>
      <c r="AH54" s="211"/>
      <c r="AI54" s="214"/>
      <c r="AJ54" s="214"/>
    </row>
    <row r="55" spans="1:36" s="50" customFormat="1" ht="16.5" thickBot="1" x14ac:dyDescent="0.3">
      <c r="A55" s="112"/>
      <c r="B55" s="115"/>
      <c r="C55" s="320"/>
      <c r="D55" s="240"/>
      <c r="E55" s="387" t="s">
        <v>703</v>
      </c>
      <c r="F55" s="387">
        <v>55</v>
      </c>
      <c r="G55" s="387">
        <v>32</v>
      </c>
      <c r="H55" s="387">
        <v>48</v>
      </c>
      <c r="I55" s="387">
        <v>50</v>
      </c>
      <c r="J55" s="387">
        <v>40</v>
      </c>
      <c r="K55" s="387">
        <v>44</v>
      </c>
      <c r="L55" s="387">
        <v>60</v>
      </c>
      <c r="M55" s="387">
        <v>40</v>
      </c>
      <c r="N55" s="387">
        <v>70</v>
      </c>
      <c r="O55" s="387">
        <v>46</v>
      </c>
      <c r="P55" s="387">
        <v>34</v>
      </c>
      <c r="Q55" s="387">
        <v>58</v>
      </c>
      <c r="R55" s="399">
        <v>380</v>
      </c>
      <c r="S55" s="399">
        <v>380</v>
      </c>
      <c r="T55" s="399">
        <v>380</v>
      </c>
      <c r="U55" s="399">
        <v>380</v>
      </c>
      <c r="V55" s="35">
        <f t="shared" si="0"/>
        <v>45</v>
      </c>
      <c r="W55" s="35">
        <f t="shared" si="1"/>
        <v>44.666666666666664</v>
      </c>
      <c r="X55" s="35">
        <f t="shared" si="2"/>
        <v>56.666666666666664</v>
      </c>
      <c r="Y55" s="75">
        <f t="shared" si="3"/>
        <v>46</v>
      </c>
      <c r="Z55" s="218"/>
      <c r="AA55" s="212"/>
      <c r="AB55" s="212"/>
      <c r="AC55" s="212"/>
      <c r="AD55" s="212"/>
      <c r="AE55" s="212"/>
      <c r="AF55" s="212"/>
      <c r="AG55" s="212"/>
      <c r="AH55" s="212"/>
      <c r="AI55" s="215"/>
      <c r="AJ55" s="215"/>
    </row>
    <row r="56" spans="1:36" s="50" customFormat="1" ht="15.75" x14ac:dyDescent="0.25">
      <c r="A56" s="110">
        <v>9</v>
      </c>
      <c r="B56" s="321" t="s">
        <v>704</v>
      </c>
      <c r="C56" s="323" t="s">
        <v>680</v>
      </c>
      <c r="D56" s="312"/>
      <c r="E56" s="381">
        <v>1</v>
      </c>
      <c r="F56" s="381">
        <v>9</v>
      </c>
      <c r="G56" s="381">
        <v>10</v>
      </c>
      <c r="H56" s="381">
        <v>8</v>
      </c>
      <c r="I56" s="381">
        <v>1</v>
      </c>
      <c r="J56" s="381">
        <v>0</v>
      </c>
      <c r="K56" s="381">
        <v>0</v>
      </c>
      <c r="L56" s="381">
        <v>20</v>
      </c>
      <c r="M56" s="381">
        <v>20</v>
      </c>
      <c r="N56" s="381">
        <v>14</v>
      </c>
      <c r="O56" s="381">
        <v>10</v>
      </c>
      <c r="P56" s="381">
        <v>8</v>
      </c>
      <c r="Q56" s="381">
        <v>9</v>
      </c>
      <c r="R56" s="381">
        <v>380</v>
      </c>
      <c r="S56" s="381">
        <v>380</v>
      </c>
      <c r="T56" s="381">
        <v>380</v>
      </c>
      <c r="U56" s="381">
        <v>380</v>
      </c>
      <c r="V56" s="37">
        <f t="shared" si="0"/>
        <v>9</v>
      </c>
      <c r="W56" s="37">
        <f t="shared" si="1"/>
        <v>1</v>
      </c>
      <c r="X56" s="37">
        <f t="shared" si="2"/>
        <v>18</v>
      </c>
      <c r="Y56" s="76">
        <f t="shared" si="3"/>
        <v>9</v>
      </c>
      <c r="Z56" s="216">
        <f>SUM(V56:V57)</f>
        <v>9</v>
      </c>
      <c r="AA56" s="210">
        <f>SUM(W56:W57)</f>
        <v>1</v>
      </c>
      <c r="AB56" s="210">
        <f>SUM(X56:X57)</f>
        <v>18</v>
      </c>
      <c r="AC56" s="210">
        <f>SUM(Y56:Y57)</f>
        <v>9</v>
      </c>
      <c r="AD56" s="210">
        <f t="shared" ref="AD56:AG56" si="19">Z56*0.38*0.9*SQRT(3)</f>
        <v>5.3312523856970033</v>
      </c>
      <c r="AE56" s="210">
        <f t="shared" si="19"/>
        <v>0.592361376188556</v>
      </c>
      <c r="AF56" s="210">
        <f t="shared" si="19"/>
        <v>10.662504771394007</v>
      </c>
      <c r="AG56" s="210">
        <f t="shared" si="19"/>
        <v>5.3312523856970033</v>
      </c>
      <c r="AH56" s="210">
        <f>MAX(Z56:AC57)</f>
        <v>18</v>
      </c>
      <c r="AI56" s="213">
        <f t="shared" ref="AI56" si="20">AH56*0.38*0.9*SQRT(3)</f>
        <v>10.662504771394007</v>
      </c>
      <c r="AJ56" s="213">
        <f>D56-AI56</f>
        <v>-10.662504771394007</v>
      </c>
    </row>
    <row r="57" spans="1:36" s="50" customFormat="1" ht="16.5" thickBot="1" x14ac:dyDescent="0.3">
      <c r="A57" s="112"/>
      <c r="B57" s="322"/>
      <c r="C57" s="324"/>
      <c r="D57" s="314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6"/>
      <c r="S57" s="396"/>
      <c r="T57" s="396"/>
      <c r="U57" s="396"/>
      <c r="V57" s="35">
        <f t="shared" si="0"/>
        <v>0</v>
      </c>
      <c r="W57" s="35">
        <f t="shared" si="1"/>
        <v>0</v>
      </c>
      <c r="X57" s="35">
        <f t="shared" si="2"/>
        <v>0</v>
      </c>
      <c r="Y57" s="75">
        <f t="shared" si="3"/>
        <v>0</v>
      </c>
      <c r="Z57" s="218"/>
      <c r="AA57" s="212"/>
      <c r="AB57" s="212"/>
      <c r="AC57" s="212"/>
      <c r="AD57" s="212"/>
      <c r="AE57" s="212"/>
      <c r="AF57" s="212"/>
      <c r="AG57" s="212"/>
      <c r="AH57" s="212"/>
      <c r="AI57" s="215"/>
      <c r="AJ57" s="215"/>
    </row>
    <row r="58" spans="1:36" s="50" customFormat="1" ht="16.5" thickBot="1" x14ac:dyDescent="0.3">
      <c r="A58" s="92">
        <v>10</v>
      </c>
      <c r="B58" s="93" t="s">
        <v>705</v>
      </c>
      <c r="C58" s="94" t="s">
        <v>706</v>
      </c>
      <c r="D58" s="95"/>
      <c r="E58" s="430">
        <v>1</v>
      </c>
      <c r="F58" s="430">
        <v>73</v>
      </c>
      <c r="G58" s="430">
        <v>70</v>
      </c>
      <c r="H58" s="430">
        <v>70</v>
      </c>
      <c r="I58" s="430">
        <v>36</v>
      </c>
      <c r="J58" s="430">
        <v>40</v>
      </c>
      <c r="K58" s="430">
        <v>30</v>
      </c>
      <c r="L58" s="430">
        <v>110</v>
      </c>
      <c r="M58" s="430">
        <v>116</v>
      </c>
      <c r="N58" s="430">
        <v>112</v>
      </c>
      <c r="O58" s="430">
        <v>60</v>
      </c>
      <c r="P58" s="430">
        <v>70</v>
      </c>
      <c r="Q58" s="430">
        <v>63</v>
      </c>
      <c r="R58" s="430">
        <v>380</v>
      </c>
      <c r="S58" s="430">
        <v>380</v>
      </c>
      <c r="T58" s="430">
        <v>380</v>
      </c>
      <c r="U58" s="430">
        <v>380</v>
      </c>
      <c r="V58" s="39">
        <f t="shared" si="0"/>
        <v>71</v>
      </c>
      <c r="W58" s="39">
        <f t="shared" si="1"/>
        <v>35.333333333333336</v>
      </c>
      <c r="X58" s="39">
        <f t="shared" si="2"/>
        <v>112.66666666666667</v>
      </c>
      <c r="Y58" s="40">
        <f t="shared" si="3"/>
        <v>64.333333333333329</v>
      </c>
      <c r="Z58" s="40">
        <f>SUM(V58:V58)</f>
        <v>71</v>
      </c>
      <c r="AA58" s="41">
        <f>SUM(W58:W58)</f>
        <v>35.333333333333336</v>
      </c>
      <c r="AB58" s="41">
        <f>SUM(X58:X58)</f>
        <v>112.66666666666667</v>
      </c>
      <c r="AC58" s="41">
        <f>SUM(Y58:Y58)</f>
        <v>64.333333333333329</v>
      </c>
      <c r="AD58" s="41">
        <f t="shared" ref="AD58:AG58" si="21">Z58*0.38*0.9*SQRT(3)</f>
        <v>42.057657709387477</v>
      </c>
      <c r="AE58" s="41">
        <f t="shared" si="21"/>
        <v>20.930101958662313</v>
      </c>
      <c r="AF58" s="41">
        <f t="shared" si="21"/>
        <v>66.739381717243987</v>
      </c>
      <c r="AG58" s="41">
        <f t="shared" si="21"/>
        <v>38.108581868130436</v>
      </c>
      <c r="AH58" s="41">
        <f>MAX(Z58:AC58)</f>
        <v>112.66666666666667</v>
      </c>
      <c r="AI58" s="96">
        <f t="shared" ref="AI58" si="22">AH58*0.38*0.9*SQRT(3)</f>
        <v>66.739381717243987</v>
      </c>
      <c r="AJ58" s="96">
        <f>D58-AI58</f>
        <v>-66.739381717243987</v>
      </c>
    </row>
    <row r="59" spans="1:36" s="50" customFormat="1" ht="15.75" x14ac:dyDescent="0.25">
      <c r="A59" s="110">
        <v>11</v>
      </c>
      <c r="B59" s="113" t="s">
        <v>707</v>
      </c>
      <c r="C59" s="318" t="s">
        <v>680</v>
      </c>
      <c r="D59" s="238"/>
      <c r="E59" s="381" t="s">
        <v>708</v>
      </c>
      <c r="F59" s="381">
        <v>15</v>
      </c>
      <c r="G59" s="381">
        <v>40</v>
      </c>
      <c r="H59" s="381">
        <v>27</v>
      </c>
      <c r="I59" s="381">
        <v>8</v>
      </c>
      <c r="J59" s="381">
        <v>16</v>
      </c>
      <c r="K59" s="381">
        <v>10</v>
      </c>
      <c r="L59" s="381">
        <v>28</v>
      </c>
      <c r="M59" s="381">
        <v>28</v>
      </c>
      <c r="N59" s="381">
        <v>17</v>
      </c>
      <c r="O59" s="381">
        <v>24</v>
      </c>
      <c r="P59" s="381">
        <v>28</v>
      </c>
      <c r="Q59" s="381">
        <v>15</v>
      </c>
      <c r="R59" s="381">
        <v>380</v>
      </c>
      <c r="S59" s="381">
        <v>380</v>
      </c>
      <c r="T59" s="381">
        <v>380</v>
      </c>
      <c r="U59" s="381">
        <v>380</v>
      </c>
      <c r="V59" s="37">
        <f t="shared" ref="V59:V66" si="23">IF(AND(F59=0,G59=0,H59=0),0,IF(AND(F59=0,G59=0),H59,IF(AND(F59=0,H59=0),G59,IF(AND(G59=0,H59=0),F59,IF(F59=0,(G59+H59)/2,IF(G59=0,(F59+H59)/2,IF(H59=0,(F59+G59)/2,(F59+G59+H59)/3)))))))</f>
        <v>27.333333333333332</v>
      </c>
      <c r="W59" s="37">
        <f t="shared" ref="W59:W66" si="24">IF(AND(I59=0,J59=0,K59=0),0,IF(AND(I59=0,J59=0),K59,IF(AND(I59=0,K59=0),J59,IF(AND(J59=0,K59=0),I59,IF(I59=0,(J59+K59)/2,IF(J59=0,(I59+K59)/2,IF(K59=0,(I59+J59)/2,(I59+J59+K59)/3)))))))</f>
        <v>11.333333333333334</v>
      </c>
      <c r="X59" s="37">
        <f t="shared" ref="X59:X66" si="25">IF(AND(L59=0,M59=0,N59=0),0,IF(AND(L59=0,M59=0),N59,IF(AND(L59=0,N59=0),M59,IF(AND(M59=0,N59=0),L59,IF(L59=0,(M59+N59)/2,IF(M59=0,(L59+N59)/2,IF(N59=0,(L59+M59)/2,(L59+M59+N59)/3)))))))</f>
        <v>24.333333333333332</v>
      </c>
      <c r="Y59" s="76">
        <f t="shared" ref="Y59:Y66" si="26">IF(AND(O59=0,P59=0,Q59=0),0,IF(AND(O59=0,P59=0),Q59,IF(AND(O59=0,Q59=0),P59,IF(AND(P59=0,Q59=0),O59,IF(O59=0,(P59+Q59)/2,IF(P59=0,(O59+Q59)/2,IF(Q59=0,(O59+P59)/2,(O59+P59+Q59)/3)))))))</f>
        <v>22.333333333333332</v>
      </c>
      <c r="Z59" s="216">
        <f>SUM(V59:V62)</f>
        <v>54.333333333333329</v>
      </c>
      <c r="AA59" s="210">
        <f>SUM(W59:W62)</f>
        <v>27.333333333333336</v>
      </c>
      <c r="AB59" s="210">
        <f>SUM(X59:X62)</f>
        <v>47.333333333333336</v>
      </c>
      <c r="AC59" s="210">
        <f>SUM(Y59:Y62)</f>
        <v>47.333333333333336</v>
      </c>
      <c r="AD59" s="210">
        <f t="shared" ref="AD59:AG59" si="27">Z59*0.38*0.9*SQRT(3)</f>
        <v>32.184968106244874</v>
      </c>
      <c r="AE59" s="210">
        <f t="shared" si="27"/>
        <v>16.19121094915387</v>
      </c>
      <c r="AF59" s="210">
        <f t="shared" si="27"/>
        <v>28.038438472924987</v>
      </c>
      <c r="AG59" s="210">
        <f t="shared" si="27"/>
        <v>28.038438472924987</v>
      </c>
      <c r="AH59" s="210">
        <f>MAX(Z59:AC62)</f>
        <v>54.333333333333329</v>
      </c>
      <c r="AI59" s="213">
        <f t="shared" ref="AI59" si="28">AH59*0.38*0.9*SQRT(3)</f>
        <v>32.184968106244874</v>
      </c>
      <c r="AJ59" s="213">
        <f>D59-AI59</f>
        <v>-32.184968106244874</v>
      </c>
    </row>
    <row r="60" spans="1:36" s="50" customFormat="1" ht="15.75" x14ac:dyDescent="0.25">
      <c r="A60" s="111"/>
      <c r="B60" s="114"/>
      <c r="C60" s="319"/>
      <c r="D60" s="239"/>
      <c r="E60" s="383" t="s">
        <v>710</v>
      </c>
      <c r="F60" s="383">
        <v>36</v>
      </c>
      <c r="G60" s="383">
        <v>20</v>
      </c>
      <c r="H60" s="383">
        <v>25</v>
      </c>
      <c r="I60" s="383">
        <v>18</v>
      </c>
      <c r="J60" s="383">
        <v>14</v>
      </c>
      <c r="K60" s="383">
        <v>16</v>
      </c>
      <c r="L60" s="383">
        <v>25</v>
      </c>
      <c r="M60" s="383">
        <v>24</v>
      </c>
      <c r="N60" s="383">
        <v>10</v>
      </c>
      <c r="O60" s="383">
        <v>24</v>
      </c>
      <c r="P60" s="383">
        <v>24</v>
      </c>
      <c r="Q60" s="383">
        <v>11</v>
      </c>
      <c r="R60" s="394">
        <v>380</v>
      </c>
      <c r="S60" s="394">
        <v>380</v>
      </c>
      <c r="T60" s="394">
        <v>380</v>
      </c>
      <c r="U60" s="394">
        <v>380</v>
      </c>
      <c r="V60" s="34">
        <f t="shared" si="23"/>
        <v>27</v>
      </c>
      <c r="W60" s="34">
        <f t="shared" si="24"/>
        <v>16</v>
      </c>
      <c r="X60" s="34">
        <f t="shared" si="25"/>
        <v>19.666666666666668</v>
      </c>
      <c r="Y60" s="74">
        <f t="shared" si="26"/>
        <v>19.666666666666668</v>
      </c>
      <c r="Z60" s="217"/>
      <c r="AA60" s="211"/>
      <c r="AB60" s="211"/>
      <c r="AC60" s="211"/>
      <c r="AD60" s="211"/>
      <c r="AE60" s="211"/>
      <c r="AF60" s="211"/>
      <c r="AG60" s="211"/>
      <c r="AH60" s="211"/>
      <c r="AI60" s="214"/>
      <c r="AJ60" s="214"/>
    </row>
    <row r="61" spans="1:36" s="50" customFormat="1" ht="15.75" x14ac:dyDescent="0.25">
      <c r="A61" s="111"/>
      <c r="B61" s="114"/>
      <c r="C61" s="319"/>
      <c r="D61" s="239"/>
      <c r="E61" s="385" t="s">
        <v>709</v>
      </c>
      <c r="F61" s="385"/>
      <c r="G61" s="385"/>
      <c r="H61" s="385"/>
      <c r="I61" s="385"/>
      <c r="J61" s="385"/>
      <c r="K61" s="385"/>
      <c r="L61" s="385">
        <v>6</v>
      </c>
      <c r="M61" s="385">
        <v>3</v>
      </c>
      <c r="N61" s="385">
        <v>1</v>
      </c>
      <c r="O61" s="385">
        <v>7</v>
      </c>
      <c r="P61" s="385">
        <v>7</v>
      </c>
      <c r="Q61" s="385">
        <v>2</v>
      </c>
      <c r="R61" s="395">
        <v>380</v>
      </c>
      <c r="S61" s="395">
        <v>380</v>
      </c>
      <c r="T61" s="395">
        <v>380</v>
      </c>
      <c r="U61" s="395">
        <v>380</v>
      </c>
      <c r="V61" s="34">
        <f t="shared" si="23"/>
        <v>0</v>
      </c>
      <c r="W61" s="34">
        <f t="shared" si="24"/>
        <v>0</v>
      </c>
      <c r="X61" s="34">
        <f t="shared" si="25"/>
        <v>3.3333333333333335</v>
      </c>
      <c r="Y61" s="74">
        <f t="shared" si="26"/>
        <v>5.333333333333333</v>
      </c>
      <c r="Z61" s="217"/>
      <c r="AA61" s="211"/>
      <c r="AB61" s="211"/>
      <c r="AC61" s="211"/>
      <c r="AD61" s="211"/>
      <c r="AE61" s="211"/>
      <c r="AF61" s="211"/>
      <c r="AG61" s="211"/>
      <c r="AH61" s="211"/>
      <c r="AI61" s="214"/>
      <c r="AJ61" s="214"/>
    </row>
    <row r="62" spans="1:36" s="50" customFormat="1" ht="16.5" thickBot="1" x14ac:dyDescent="0.3">
      <c r="A62" s="112"/>
      <c r="B62" s="115"/>
      <c r="C62" s="320"/>
      <c r="D62" s="24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6"/>
      <c r="S62" s="396"/>
      <c r="T62" s="396"/>
      <c r="U62" s="396"/>
      <c r="V62" s="35">
        <f t="shared" si="23"/>
        <v>0</v>
      </c>
      <c r="W62" s="35">
        <f t="shared" si="24"/>
        <v>0</v>
      </c>
      <c r="X62" s="35">
        <f t="shared" si="25"/>
        <v>0</v>
      </c>
      <c r="Y62" s="75">
        <f t="shared" si="26"/>
        <v>0</v>
      </c>
      <c r="Z62" s="218"/>
      <c r="AA62" s="212"/>
      <c r="AB62" s="212"/>
      <c r="AC62" s="212"/>
      <c r="AD62" s="212"/>
      <c r="AE62" s="212"/>
      <c r="AF62" s="212"/>
      <c r="AG62" s="212"/>
      <c r="AH62" s="212"/>
      <c r="AI62" s="215"/>
      <c r="AJ62" s="215"/>
    </row>
    <row r="63" spans="1:36" s="50" customFormat="1" ht="15.75" x14ac:dyDescent="0.25">
      <c r="A63" s="110">
        <v>12</v>
      </c>
      <c r="B63" s="113" t="s">
        <v>711</v>
      </c>
      <c r="C63" s="318"/>
      <c r="D63" s="238"/>
      <c r="E63" s="381" t="s">
        <v>683</v>
      </c>
      <c r="F63" s="381">
        <v>28</v>
      </c>
      <c r="G63" s="381">
        <v>12</v>
      </c>
      <c r="H63" s="381">
        <v>15</v>
      </c>
      <c r="I63" s="381">
        <v>11</v>
      </c>
      <c r="J63" s="381">
        <v>8</v>
      </c>
      <c r="K63" s="381">
        <v>10</v>
      </c>
      <c r="L63" s="381">
        <v>14</v>
      </c>
      <c r="M63" s="381">
        <v>17</v>
      </c>
      <c r="N63" s="381">
        <v>6</v>
      </c>
      <c r="O63" s="381">
        <v>12</v>
      </c>
      <c r="P63" s="381">
        <v>15</v>
      </c>
      <c r="Q63" s="381">
        <v>5</v>
      </c>
      <c r="R63" s="381">
        <v>380</v>
      </c>
      <c r="S63" s="381">
        <v>380</v>
      </c>
      <c r="T63" s="381">
        <v>380</v>
      </c>
      <c r="U63" s="381">
        <v>380</v>
      </c>
      <c r="V63" s="37">
        <f t="shared" si="23"/>
        <v>18.333333333333332</v>
      </c>
      <c r="W63" s="37">
        <f t="shared" si="24"/>
        <v>9.6666666666666661</v>
      </c>
      <c r="X63" s="37">
        <f t="shared" si="25"/>
        <v>12.333333333333334</v>
      </c>
      <c r="Y63" s="76">
        <f t="shared" si="26"/>
        <v>10.666666666666666</v>
      </c>
      <c r="Z63" s="216">
        <f>SUM(V63:V66)</f>
        <v>27</v>
      </c>
      <c r="AA63" s="210">
        <f>SUM(W63:W66)</f>
        <v>15.999999999999998</v>
      </c>
      <c r="AB63" s="210">
        <f>SUM(X63:X66)</f>
        <v>19.666666666666668</v>
      </c>
      <c r="AC63" s="210">
        <f>SUM(Y63:Y66)</f>
        <v>19.666666666666668</v>
      </c>
      <c r="AD63" s="210">
        <f t="shared" ref="AD63:AG63" si="29">Z63*0.38*0.9*SQRT(3)</f>
        <v>15.993757157091013</v>
      </c>
      <c r="AE63" s="210">
        <f t="shared" si="29"/>
        <v>9.477782019016896</v>
      </c>
      <c r="AF63" s="210">
        <f t="shared" si="29"/>
        <v>11.649773731708269</v>
      </c>
      <c r="AG63" s="210">
        <f t="shared" si="29"/>
        <v>11.649773731708269</v>
      </c>
      <c r="AH63" s="210">
        <f>MAX(Z63:AC66)</f>
        <v>27</v>
      </c>
      <c r="AI63" s="213">
        <f t="shared" ref="AI63" si="30">AH63*0.38*0.9*SQRT(3)</f>
        <v>15.993757157091013</v>
      </c>
      <c r="AJ63" s="213">
        <f>D63-AI63</f>
        <v>-15.993757157091013</v>
      </c>
    </row>
    <row r="64" spans="1:36" s="50" customFormat="1" ht="15.75" x14ac:dyDescent="0.25">
      <c r="A64" s="111"/>
      <c r="B64" s="114"/>
      <c r="C64" s="319"/>
      <c r="D64" s="239"/>
      <c r="E64" s="383" t="s">
        <v>677</v>
      </c>
      <c r="F64" s="383">
        <v>3</v>
      </c>
      <c r="G64" s="383">
        <v>4</v>
      </c>
      <c r="H64" s="383">
        <v>4</v>
      </c>
      <c r="I64" s="383">
        <v>4</v>
      </c>
      <c r="J64" s="383">
        <v>2</v>
      </c>
      <c r="K64" s="383">
        <v>2</v>
      </c>
      <c r="L64" s="383">
        <v>6</v>
      </c>
      <c r="M64" s="383">
        <v>4</v>
      </c>
      <c r="N64" s="383">
        <v>2</v>
      </c>
      <c r="O64" s="383">
        <v>8</v>
      </c>
      <c r="P64" s="383">
        <v>5</v>
      </c>
      <c r="Q64" s="383">
        <v>3</v>
      </c>
      <c r="R64" s="394">
        <v>380</v>
      </c>
      <c r="S64" s="394">
        <v>380</v>
      </c>
      <c r="T64" s="394">
        <v>380</v>
      </c>
      <c r="U64" s="394">
        <v>380</v>
      </c>
      <c r="V64" s="34">
        <f t="shared" si="23"/>
        <v>3.6666666666666665</v>
      </c>
      <c r="W64" s="34">
        <f t="shared" si="24"/>
        <v>2.6666666666666665</v>
      </c>
      <c r="X64" s="34">
        <f t="shared" si="25"/>
        <v>4</v>
      </c>
      <c r="Y64" s="74">
        <f t="shared" si="26"/>
        <v>5.333333333333333</v>
      </c>
      <c r="Z64" s="217"/>
      <c r="AA64" s="211"/>
      <c r="AB64" s="211"/>
      <c r="AC64" s="211"/>
      <c r="AD64" s="211"/>
      <c r="AE64" s="211"/>
      <c r="AF64" s="211"/>
      <c r="AG64" s="211"/>
      <c r="AH64" s="211"/>
      <c r="AI64" s="214"/>
      <c r="AJ64" s="214"/>
    </row>
    <row r="65" spans="1:37" s="50" customFormat="1" ht="15.75" x14ac:dyDescent="0.25">
      <c r="A65" s="111"/>
      <c r="B65" s="114"/>
      <c r="C65" s="319"/>
      <c r="D65" s="239"/>
      <c r="E65" s="385" t="s">
        <v>712</v>
      </c>
      <c r="F65" s="385">
        <v>5</v>
      </c>
      <c r="G65" s="385">
        <v>4</v>
      </c>
      <c r="H65" s="385">
        <v>6</v>
      </c>
      <c r="I65" s="385">
        <v>3</v>
      </c>
      <c r="J65" s="385">
        <v>4</v>
      </c>
      <c r="K65" s="385">
        <v>4</v>
      </c>
      <c r="L65" s="385">
        <v>5</v>
      </c>
      <c r="M65" s="385">
        <v>3</v>
      </c>
      <c r="N65" s="385">
        <v>2</v>
      </c>
      <c r="O65" s="385">
        <v>4</v>
      </c>
      <c r="P65" s="385">
        <v>4</v>
      </c>
      <c r="Q65" s="385">
        <v>3</v>
      </c>
      <c r="R65" s="385">
        <v>380</v>
      </c>
      <c r="S65" s="385">
        <v>380</v>
      </c>
      <c r="T65" s="385">
        <v>380</v>
      </c>
      <c r="U65" s="385">
        <v>380</v>
      </c>
      <c r="V65" s="34">
        <f t="shared" si="23"/>
        <v>5</v>
      </c>
      <c r="W65" s="34">
        <f t="shared" si="24"/>
        <v>3.6666666666666665</v>
      </c>
      <c r="X65" s="34">
        <f t="shared" si="25"/>
        <v>3.3333333333333335</v>
      </c>
      <c r="Y65" s="74">
        <f t="shared" si="26"/>
        <v>3.6666666666666665</v>
      </c>
      <c r="Z65" s="217"/>
      <c r="AA65" s="211"/>
      <c r="AB65" s="211"/>
      <c r="AC65" s="211"/>
      <c r="AD65" s="211"/>
      <c r="AE65" s="211"/>
      <c r="AF65" s="211"/>
      <c r="AG65" s="211"/>
      <c r="AH65" s="211"/>
      <c r="AI65" s="214"/>
      <c r="AJ65" s="214"/>
    </row>
    <row r="66" spans="1:37" s="50" customFormat="1" ht="16.5" thickBot="1" x14ac:dyDescent="0.3">
      <c r="A66" s="112"/>
      <c r="B66" s="115"/>
      <c r="C66" s="320"/>
      <c r="D66" s="24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6"/>
      <c r="S66" s="396"/>
      <c r="T66" s="396"/>
      <c r="U66" s="396"/>
      <c r="V66" s="35">
        <f t="shared" si="23"/>
        <v>0</v>
      </c>
      <c r="W66" s="35">
        <f t="shared" si="24"/>
        <v>0</v>
      </c>
      <c r="X66" s="35">
        <f t="shared" si="25"/>
        <v>0</v>
      </c>
      <c r="Y66" s="75">
        <f t="shared" si="26"/>
        <v>0</v>
      </c>
      <c r="Z66" s="218"/>
      <c r="AA66" s="212"/>
      <c r="AB66" s="212"/>
      <c r="AC66" s="212"/>
      <c r="AD66" s="212"/>
      <c r="AE66" s="212"/>
      <c r="AF66" s="212"/>
      <c r="AG66" s="212"/>
      <c r="AH66" s="212"/>
      <c r="AI66" s="215"/>
      <c r="AJ66" s="215"/>
    </row>
    <row r="67" spans="1:37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60">
        <f>SUM(AF12:AF66)</f>
        <v>396.28976067014401</v>
      </c>
      <c r="AG67" s="60">
        <f>SUM(AG12:AG66)</f>
        <v>352.45501883219083</v>
      </c>
      <c r="AH67" s="50"/>
      <c r="AI67" s="50"/>
      <c r="AJ67" s="50"/>
      <c r="AK67" s="50"/>
    </row>
    <row r="68" spans="1:37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</sheetData>
  <sheetProtection password="CCE5" sheet="1" objects="1" scenarios="1" formatCells="0" formatColumns="0" formatRows="0" insertRows="0"/>
  <mergeCells count="196">
    <mergeCell ref="AJ18:AJ21"/>
    <mergeCell ref="AJ12:AJ17"/>
    <mergeCell ref="AJ8:AJ11"/>
    <mergeCell ref="AJ63:AJ66"/>
    <mergeCell ref="AJ59:AJ62"/>
    <mergeCell ref="AJ56:AJ57"/>
    <mergeCell ref="AJ53:AJ55"/>
    <mergeCell ref="AJ50:AJ52"/>
    <mergeCell ref="AJ42:AJ49"/>
    <mergeCell ref="AJ34:AJ41"/>
    <mergeCell ref="AJ27:AJ33"/>
    <mergeCell ref="AJ22:AJ26"/>
    <mergeCell ref="D22:D26"/>
    <mergeCell ref="D27:D33"/>
    <mergeCell ref="D34:D41"/>
    <mergeCell ref="D42:D49"/>
    <mergeCell ref="D50:D52"/>
    <mergeCell ref="D53:D55"/>
    <mergeCell ref="D56:D57"/>
    <mergeCell ref="D59:D62"/>
    <mergeCell ref="D63:D66"/>
    <mergeCell ref="AE56:AE57"/>
    <mergeCell ref="AF56:AF57"/>
    <mergeCell ref="AG56:AG57"/>
    <mergeCell ref="AH56:AH57"/>
    <mergeCell ref="AI56:AI57"/>
    <mergeCell ref="AH53:AH55"/>
    <mergeCell ref="AI53:AI55"/>
    <mergeCell ref="AH63:AH66"/>
    <mergeCell ref="AI63:AI66"/>
    <mergeCell ref="AH59:AH62"/>
    <mergeCell ref="AI59:AI62"/>
    <mergeCell ref="AE53:AE55"/>
    <mergeCell ref="AF53:AF55"/>
    <mergeCell ref="AG53:AG55"/>
    <mergeCell ref="AB63:AB66"/>
    <mergeCell ref="AC63:AC66"/>
    <mergeCell ref="AD63:AD66"/>
    <mergeCell ref="AE63:AE66"/>
    <mergeCell ref="AF63:AF66"/>
    <mergeCell ref="AG63:AG66"/>
    <mergeCell ref="AE59:AE62"/>
    <mergeCell ref="AF59:AF62"/>
    <mergeCell ref="AG59:AG62"/>
    <mergeCell ref="AB59:AB62"/>
    <mergeCell ref="AC59:AC62"/>
    <mergeCell ref="AD59:AD62"/>
    <mergeCell ref="A63:A66"/>
    <mergeCell ref="B63:B66"/>
    <mergeCell ref="C63:C66"/>
    <mergeCell ref="Z63:Z66"/>
    <mergeCell ref="AA63:AA66"/>
    <mergeCell ref="A59:A62"/>
    <mergeCell ref="B59:B62"/>
    <mergeCell ref="C59:C62"/>
    <mergeCell ref="Z59:Z62"/>
    <mergeCell ref="AA59:AA62"/>
    <mergeCell ref="A56:A57"/>
    <mergeCell ref="B56:B57"/>
    <mergeCell ref="C56:C57"/>
    <mergeCell ref="Z56:Z57"/>
    <mergeCell ref="AA56:AA57"/>
    <mergeCell ref="AB56:AB57"/>
    <mergeCell ref="AC56:AC57"/>
    <mergeCell ref="AD56:AD57"/>
    <mergeCell ref="AB53:AB55"/>
    <mergeCell ref="AC53:AC55"/>
    <mergeCell ref="AD53:AD55"/>
    <mergeCell ref="AE50:AE52"/>
    <mergeCell ref="AF50:AF52"/>
    <mergeCell ref="AG50:AG52"/>
    <mergeCell ref="AH50:AH52"/>
    <mergeCell ref="AI50:AI52"/>
    <mergeCell ref="A53:A55"/>
    <mergeCell ref="B53:B55"/>
    <mergeCell ref="C53:C55"/>
    <mergeCell ref="Z53:Z55"/>
    <mergeCell ref="AA53:AA55"/>
    <mergeCell ref="A50:A52"/>
    <mergeCell ref="B50:B52"/>
    <mergeCell ref="C50:C52"/>
    <mergeCell ref="Z50:Z52"/>
    <mergeCell ref="AA50:AA52"/>
    <mergeCell ref="AB50:AB52"/>
    <mergeCell ref="AC50:AC52"/>
    <mergeCell ref="AD50:AD52"/>
    <mergeCell ref="AB42:AB49"/>
    <mergeCell ref="AC42:AC49"/>
    <mergeCell ref="AD42:AD49"/>
    <mergeCell ref="AE34:AE41"/>
    <mergeCell ref="AF34:AF41"/>
    <mergeCell ref="AG34:AG41"/>
    <mergeCell ref="AH34:AH41"/>
    <mergeCell ref="AI34:AI41"/>
    <mergeCell ref="A42:A49"/>
    <mergeCell ref="B42:B49"/>
    <mergeCell ref="C42:C49"/>
    <mergeCell ref="Z42:Z49"/>
    <mergeCell ref="AA42:AA49"/>
    <mergeCell ref="AH42:AH49"/>
    <mergeCell ref="AI42:AI49"/>
    <mergeCell ref="AE42:AE49"/>
    <mergeCell ref="AF42:AF49"/>
    <mergeCell ref="AG42:AG49"/>
    <mergeCell ref="A34:A41"/>
    <mergeCell ref="B34:B41"/>
    <mergeCell ref="C34:C41"/>
    <mergeCell ref="Z34:Z41"/>
    <mergeCell ref="AA34:AA41"/>
    <mergeCell ref="AB34:AB41"/>
    <mergeCell ref="AC34:AC41"/>
    <mergeCell ref="AD34:AD41"/>
    <mergeCell ref="AB27:AB33"/>
    <mergeCell ref="AC27:AC33"/>
    <mergeCell ref="AD27:AD33"/>
    <mergeCell ref="AE22:AE26"/>
    <mergeCell ref="AF22:AF26"/>
    <mergeCell ref="AG22:AG26"/>
    <mergeCell ref="AH22:AH26"/>
    <mergeCell ref="AE12:AE17"/>
    <mergeCell ref="AF12:AF17"/>
    <mergeCell ref="AG12:AG17"/>
    <mergeCell ref="AH12:AH17"/>
    <mergeCell ref="AI12:AI17"/>
    <mergeCell ref="AI22:AI26"/>
    <mergeCell ref="A27:A33"/>
    <mergeCell ref="B27:B33"/>
    <mergeCell ref="C27:C33"/>
    <mergeCell ref="Z27:Z33"/>
    <mergeCell ref="AA27:AA33"/>
    <mergeCell ref="AH27:AH33"/>
    <mergeCell ref="AI27:AI33"/>
    <mergeCell ref="AE27:AE33"/>
    <mergeCell ref="AF27:AF33"/>
    <mergeCell ref="AG27:AG33"/>
    <mergeCell ref="A22:A26"/>
    <mergeCell ref="B22:B26"/>
    <mergeCell ref="C22:C26"/>
    <mergeCell ref="Z22:Z26"/>
    <mergeCell ref="AA22:AA26"/>
    <mergeCell ref="AB22:AB26"/>
    <mergeCell ref="AC22:AC26"/>
    <mergeCell ref="AD22:AD26"/>
    <mergeCell ref="A18:A21"/>
    <mergeCell ref="B18:B21"/>
    <mergeCell ref="C18:C21"/>
    <mergeCell ref="Z18:Z21"/>
    <mergeCell ref="AA18:AA21"/>
    <mergeCell ref="AH18:AH21"/>
    <mergeCell ref="AI18:AI21"/>
    <mergeCell ref="AE18:AE21"/>
    <mergeCell ref="AF18:AF21"/>
    <mergeCell ref="AG18:AG21"/>
    <mergeCell ref="AB18:AB21"/>
    <mergeCell ref="AC18:AC21"/>
    <mergeCell ref="AD18:AD21"/>
    <mergeCell ref="L18:Q18"/>
    <mergeCell ref="D18:D21"/>
    <mergeCell ref="A12:A17"/>
    <mergeCell ref="B12:B17"/>
    <mergeCell ref="C12:C17"/>
    <mergeCell ref="Z12:Z17"/>
    <mergeCell ref="AA12:AA17"/>
    <mergeCell ref="AB12:AB17"/>
    <mergeCell ref="AC12:AC17"/>
    <mergeCell ref="AD12:AD17"/>
    <mergeCell ref="R10:S10"/>
    <mergeCell ref="T10:U10"/>
    <mergeCell ref="V10:W10"/>
    <mergeCell ref="X10:Y10"/>
    <mergeCell ref="Z10:AA10"/>
    <mergeCell ref="AB10:AC10"/>
    <mergeCell ref="D8:D11"/>
    <mergeCell ref="D12:D17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zoomScale="85" zoomScaleNormal="85" workbookViewId="0">
      <selection activeCell="A2" sqref="A2:XFD30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5" width="10.7109375" customWidth="1"/>
    <col min="36" max="36" width="10" bestFit="1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99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9"/>
      <c r="V5" s="49"/>
    </row>
    <row r="6" spans="1:37" s="50" customFormat="1" ht="20.25" x14ac:dyDescent="0.25">
      <c r="A6" s="4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8"/>
      <c r="S6" s="48"/>
      <c r="T6" s="48"/>
      <c r="U6" s="49"/>
      <c r="V6" s="49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x14ac:dyDescent="0.25">
      <c r="A8" s="114" t="s">
        <v>0</v>
      </c>
      <c r="B8" s="130" t="s">
        <v>11</v>
      </c>
      <c r="C8" s="267" t="s">
        <v>13</v>
      </c>
      <c r="D8" s="153" t="s">
        <v>910</v>
      </c>
      <c r="E8" s="130" t="s">
        <v>12</v>
      </c>
      <c r="F8" s="130" t="s">
        <v>6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30" t="s">
        <v>10</v>
      </c>
      <c r="S8" s="130"/>
      <c r="T8" s="130"/>
      <c r="U8" s="130"/>
      <c r="V8" s="351" t="s">
        <v>7</v>
      </c>
      <c r="W8" s="351"/>
      <c r="X8" s="351"/>
      <c r="Y8" s="363"/>
      <c r="Z8" s="347" t="s">
        <v>8</v>
      </c>
      <c r="AA8" s="348"/>
      <c r="AB8" s="348"/>
      <c r="AC8" s="349"/>
      <c r="AD8" s="353" t="s">
        <v>97</v>
      </c>
      <c r="AE8" s="354"/>
      <c r="AF8" s="354"/>
      <c r="AG8" s="355"/>
      <c r="AH8" s="359" t="s">
        <v>9</v>
      </c>
      <c r="AI8" s="361" t="s">
        <v>98</v>
      </c>
      <c r="AJ8" s="361" t="s">
        <v>909</v>
      </c>
    </row>
    <row r="9" spans="1:37" s="50" customFormat="1" ht="33" customHeight="1" x14ac:dyDescent="0.25">
      <c r="A9" s="114"/>
      <c r="B9" s="130"/>
      <c r="C9" s="133"/>
      <c r="D9" s="154"/>
      <c r="E9" s="130"/>
      <c r="F9" s="130" t="s">
        <v>1</v>
      </c>
      <c r="G9" s="130"/>
      <c r="H9" s="130"/>
      <c r="I9" s="130"/>
      <c r="J9" s="130"/>
      <c r="K9" s="130"/>
      <c r="L9" s="130" t="s">
        <v>2</v>
      </c>
      <c r="M9" s="130"/>
      <c r="N9" s="130"/>
      <c r="O9" s="130"/>
      <c r="P9" s="130"/>
      <c r="Q9" s="130"/>
      <c r="R9" s="130"/>
      <c r="S9" s="130"/>
      <c r="T9" s="130"/>
      <c r="U9" s="130"/>
      <c r="V9" s="351"/>
      <c r="W9" s="351"/>
      <c r="X9" s="351"/>
      <c r="Y9" s="363"/>
      <c r="Z9" s="350"/>
      <c r="AA9" s="351"/>
      <c r="AB9" s="351"/>
      <c r="AC9" s="352"/>
      <c r="AD9" s="356"/>
      <c r="AE9" s="357"/>
      <c r="AF9" s="357"/>
      <c r="AG9" s="358"/>
      <c r="AH9" s="359"/>
      <c r="AI9" s="362"/>
      <c r="AJ9" s="362"/>
    </row>
    <row r="10" spans="1:37" s="50" customFormat="1" ht="15.75" x14ac:dyDescent="0.25">
      <c r="A10" s="114"/>
      <c r="B10" s="130"/>
      <c r="C10" s="133"/>
      <c r="D10" s="154"/>
      <c r="E10" s="130"/>
      <c r="F10" s="270">
        <v>1000.4166666666666</v>
      </c>
      <c r="G10" s="270"/>
      <c r="H10" s="270"/>
      <c r="I10" s="270">
        <v>1000.7916666666666</v>
      </c>
      <c r="J10" s="270"/>
      <c r="K10" s="270"/>
      <c r="L10" s="270">
        <v>1000.4166666666666</v>
      </c>
      <c r="M10" s="270"/>
      <c r="N10" s="270"/>
      <c r="O10" s="270">
        <v>1000.7916666666666</v>
      </c>
      <c r="P10" s="270"/>
      <c r="Q10" s="270"/>
      <c r="R10" s="130" t="s">
        <v>1</v>
      </c>
      <c r="S10" s="130"/>
      <c r="T10" s="130" t="s">
        <v>2</v>
      </c>
      <c r="U10" s="130"/>
      <c r="V10" s="351" t="s">
        <v>1</v>
      </c>
      <c r="W10" s="351"/>
      <c r="X10" s="351" t="s">
        <v>2</v>
      </c>
      <c r="Y10" s="363"/>
      <c r="Z10" s="350" t="s">
        <v>1</v>
      </c>
      <c r="AA10" s="351"/>
      <c r="AB10" s="351" t="s">
        <v>2</v>
      </c>
      <c r="AC10" s="352"/>
      <c r="AD10" s="350" t="s">
        <v>1</v>
      </c>
      <c r="AE10" s="351"/>
      <c r="AF10" s="351" t="s">
        <v>2</v>
      </c>
      <c r="AG10" s="352"/>
      <c r="AH10" s="359"/>
      <c r="AI10" s="362"/>
      <c r="AJ10" s="362"/>
    </row>
    <row r="11" spans="1:37" s="50" customFormat="1" ht="16.5" thickBot="1" x14ac:dyDescent="0.3">
      <c r="A11" s="233"/>
      <c r="B11" s="267"/>
      <c r="C11" s="133"/>
      <c r="D11" s="155"/>
      <c r="E11" s="267"/>
      <c r="F11" s="80" t="s">
        <v>3</v>
      </c>
      <c r="G11" s="98" t="s">
        <v>4</v>
      </c>
      <c r="H11" s="81" t="s">
        <v>5</v>
      </c>
      <c r="I11" s="80" t="s">
        <v>3</v>
      </c>
      <c r="J11" s="98" t="s">
        <v>4</v>
      </c>
      <c r="K11" s="81" t="s">
        <v>5</v>
      </c>
      <c r="L11" s="80" t="s">
        <v>3</v>
      </c>
      <c r="M11" s="98" t="s">
        <v>4</v>
      </c>
      <c r="N11" s="81" t="s">
        <v>5</v>
      </c>
      <c r="O11" s="80" t="s">
        <v>3</v>
      </c>
      <c r="P11" s="98" t="s">
        <v>4</v>
      </c>
      <c r="Q11" s="81" t="s">
        <v>5</v>
      </c>
      <c r="R11" s="82">
        <v>1000.4166666666666</v>
      </c>
      <c r="S11" s="82">
        <v>1000.7916666666666</v>
      </c>
      <c r="T11" s="82">
        <v>1000.4166666666666</v>
      </c>
      <c r="U11" s="82">
        <v>1000.7916666666666</v>
      </c>
      <c r="V11" s="99">
        <v>1000.4166666666666</v>
      </c>
      <c r="W11" s="99">
        <v>1000.7916666666666</v>
      </c>
      <c r="X11" s="99">
        <v>1000.4166666666666</v>
      </c>
      <c r="Y11" s="100">
        <v>1000.7916666666666</v>
      </c>
      <c r="Z11" s="101">
        <v>1000.4166666666666</v>
      </c>
      <c r="AA11" s="99">
        <v>1000.7916666666666</v>
      </c>
      <c r="AB11" s="99">
        <v>1000.4166666666666</v>
      </c>
      <c r="AC11" s="102">
        <v>1000.7916666666666</v>
      </c>
      <c r="AD11" s="101">
        <v>1000.4166666666666</v>
      </c>
      <c r="AE11" s="99">
        <v>1000.7916666666666</v>
      </c>
      <c r="AF11" s="99">
        <v>1000.4166666666666</v>
      </c>
      <c r="AG11" s="102">
        <v>1000.7916666666666</v>
      </c>
      <c r="AH11" s="360"/>
      <c r="AI11" s="362"/>
      <c r="AJ11" s="362"/>
    </row>
    <row r="12" spans="1:37" s="50" customFormat="1" ht="18.75" x14ac:dyDescent="0.25">
      <c r="A12" s="325">
        <v>1</v>
      </c>
      <c r="B12" s="132" t="s">
        <v>100</v>
      </c>
      <c r="C12" s="267">
        <v>400</v>
      </c>
      <c r="D12" s="133">
        <f>400*0.9</f>
        <v>360</v>
      </c>
      <c r="E12" s="381" t="s">
        <v>101</v>
      </c>
      <c r="F12" s="381">
        <v>32</v>
      </c>
      <c r="G12" s="381">
        <v>22</v>
      </c>
      <c r="H12" s="381">
        <v>51</v>
      </c>
      <c r="I12" s="381">
        <v>32</v>
      </c>
      <c r="J12" s="381">
        <v>28</v>
      </c>
      <c r="K12" s="381">
        <v>44</v>
      </c>
      <c r="L12" s="381">
        <v>117</v>
      </c>
      <c r="M12" s="381">
        <v>30</v>
      </c>
      <c r="N12" s="381">
        <v>42</v>
      </c>
      <c r="O12" s="381">
        <v>112</v>
      </c>
      <c r="P12" s="381">
        <v>41</v>
      </c>
      <c r="Q12" s="381">
        <v>68</v>
      </c>
      <c r="R12" s="382">
        <v>380</v>
      </c>
      <c r="S12" s="382">
        <v>380</v>
      </c>
      <c r="T12" s="382">
        <v>380</v>
      </c>
      <c r="U12" s="431">
        <v>380</v>
      </c>
      <c r="V12" s="23">
        <f t="shared" ref="V12:V30" si="0">IF(AND(F12=0,G12=0,H12=0),0,IF(AND(F12=0,G12=0),H12,IF(AND(F12=0,H12=0),G12,IF(AND(G12=0,H12=0),F12,IF(F12=0,(G12+H12)/2,IF(G12=0,(F12+H12)/2,IF(H12=0,(F12+G12)/2,(F12+G12+H12)/3)))))))</f>
        <v>35</v>
      </c>
      <c r="W12" s="24">
        <f t="shared" ref="W12:W30" si="1">IF(AND(I12=0,J12=0,K12=0),0,IF(AND(I12=0,J12=0),K12,IF(AND(I12=0,K12=0),J12,IF(AND(J12=0,K12=0),I12,IF(I12=0,(J12+K12)/2,IF(J12=0,(I12+K12)/2,IF(K12=0,(I12+J12)/2,(I12+J12+K12)/3)))))))</f>
        <v>34.666666666666664</v>
      </c>
      <c r="X12" s="24">
        <f t="shared" ref="X12:X30" si="2">IF(AND(L12=0,M12=0,N12=0),0,IF(AND(L12=0,M12=0),N12,IF(AND(L12=0,N12=0),M12,IF(AND(M12=0,N12=0),L12,IF(L12=0,(M12+N12)/2,IF(M12=0,(L12+N12)/2,IF(N12=0,(L12+M12)/2,(L12+M12+N12)/3)))))))</f>
        <v>63</v>
      </c>
      <c r="Y12" s="25">
        <f t="shared" ref="Y12:Y30" si="3">IF(AND(O12=0,P12=0,Q12=0),0,IF(AND(O12=0,P12=0),Q12,IF(AND(O12=0,Q12=0),P12,IF(AND(P12=0,Q12=0),O12,IF(O12=0,(P12+Q12)/2,IF(P12=0,(O12+Q12)/2,IF(Q12=0,(O12+P12)/2,(O12+P12+Q12)/3)))))))</f>
        <v>73.666666666666671</v>
      </c>
      <c r="Z12" s="331">
        <f>SUM(V12:V17)</f>
        <v>182.66666666666666</v>
      </c>
      <c r="AA12" s="336">
        <f>SUM(W12:W17)</f>
        <v>184.33333333333331</v>
      </c>
      <c r="AB12" s="336">
        <f>SUM(X12:X17)</f>
        <v>233.33333333333331</v>
      </c>
      <c r="AC12" s="339">
        <f>SUM(Y12:Y17)</f>
        <v>245.66666666666666</v>
      </c>
      <c r="AD12" s="341">
        <f>Z12*0.38*0.9*SQRT(3)</f>
        <v>108.20467805044288</v>
      </c>
      <c r="AE12" s="336">
        <f>AA12*0.38*0.9*SQRT(3)</f>
        <v>109.19194701075716</v>
      </c>
      <c r="AF12" s="336">
        <f>AB12*0.38*0.9*SQRT(3)</f>
        <v>138.21765444399639</v>
      </c>
      <c r="AG12" s="339">
        <f>AC12*0.38*0.9*SQRT(3)</f>
        <v>145.52344475032191</v>
      </c>
      <c r="AH12" s="341">
        <f>MAX(Z12:AC17)</f>
        <v>245.66666666666666</v>
      </c>
      <c r="AI12" s="339">
        <f>AH12*0.38*0.9*SQRT(3)</f>
        <v>145.52344475032191</v>
      </c>
      <c r="AJ12" s="339">
        <f>D12-AI12</f>
        <v>214.47655524967809</v>
      </c>
    </row>
    <row r="13" spans="1:37" s="50" customFormat="1" ht="18.75" x14ac:dyDescent="0.25">
      <c r="A13" s="326"/>
      <c r="B13" s="133"/>
      <c r="C13" s="133"/>
      <c r="D13" s="133"/>
      <c r="E13" s="383" t="s">
        <v>102</v>
      </c>
      <c r="F13" s="383">
        <v>2</v>
      </c>
      <c r="G13" s="383">
        <v>9</v>
      </c>
      <c r="H13" s="383">
        <v>7</v>
      </c>
      <c r="I13" s="383">
        <v>9</v>
      </c>
      <c r="J13" s="383">
        <v>16</v>
      </c>
      <c r="K13" s="383">
        <v>13</v>
      </c>
      <c r="L13" s="383">
        <v>14</v>
      </c>
      <c r="M13" s="383">
        <v>13</v>
      </c>
      <c r="N13" s="383">
        <v>9</v>
      </c>
      <c r="O13" s="383">
        <v>5</v>
      </c>
      <c r="P13" s="383">
        <v>2</v>
      </c>
      <c r="Q13" s="383">
        <v>4</v>
      </c>
      <c r="R13" s="384">
        <v>380</v>
      </c>
      <c r="S13" s="384">
        <v>380</v>
      </c>
      <c r="T13" s="384">
        <v>380</v>
      </c>
      <c r="U13" s="432">
        <v>380</v>
      </c>
      <c r="V13" s="26">
        <f t="shared" si="0"/>
        <v>6</v>
      </c>
      <c r="W13" s="27">
        <f t="shared" si="1"/>
        <v>12.666666666666666</v>
      </c>
      <c r="X13" s="27">
        <f t="shared" si="2"/>
        <v>12</v>
      </c>
      <c r="Y13" s="28">
        <f t="shared" si="3"/>
        <v>3.6666666666666665</v>
      </c>
      <c r="Z13" s="332"/>
      <c r="AA13" s="337"/>
      <c r="AB13" s="337"/>
      <c r="AC13" s="334"/>
      <c r="AD13" s="342"/>
      <c r="AE13" s="337"/>
      <c r="AF13" s="337"/>
      <c r="AG13" s="334"/>
      <c r="AH13" s="342"/>
      <c r="AI13" s="334"/>
      <c r="AJ13" s="334"/>
    </row>
    <row r="14" spans="1:37" s="50" customFormat="1" ht="18.75" x14ac:dyDescent="0.25">
      <c r="A14" s="326"/>
      <c r="B14" s="133"/>
      <c r="C14" s="133"/>
      <c r="D14" s="133"/>
      <c r="E14" s="385" t="s">
        <v>87</v>
      </c>
      <c r="F14" s="385">
        <v>34</v>
      </c>
      <c r="G14" s="385">
        <v>17</v>
      </c>
      <c r="H14" s="385">
        <v>47</v>
      </c>
      <c r="I14" s="385">
        <v>45</v>
      </c>
      <c r="J14" s="385">
        <v>28</v>
      </c>
      <c r="K14" s="385">
        <v>36</v>
      </c>
      <c r="L14" s="385">
        <v>27</v>
      </c>
      <c r="M14" s="385">
        <v>36</v>
      </c>
      <c r="N14" s="385">
        <v>41</v>
      </c>
      <c r="O14" s="385">
        <v>26</v>
      </c>
      <c r="P14" s="385">
        <v>52</v>
      </c>
      <c r="Q14" s="385">
        <v>53</v>
      </c>
      <c r="R14" s="386">
        <v>380</v>
      </c>
      <c r="S14" s="386">
        <v>380</v>
      </c>
      <c r="T14" s="386">
        <v>380</v>
      </c>
      <c r="U14" s="433">
        <v>380</v>
      </c>
      <c r="V14" s="29">
        <f t="shared" si="0"/>
        <v>32.666666666666664</v>
      </c>
      <c r="W14" s="27">
        <f t="shared" si="1"/>
        <v>36.333333333333336</v>
      </c>
      <c r="X14" s="27">
        <f t="shared" si="2"/>
        <v>34.666666666666664</v>
      </c>
      <c r="Y14" s="28">
        <f t="shared" si="3"/>
        <v>43.666666666666664</v>
      </c>
      <c r="Z14" s="332"/>
      <c r="AA14" s="337"/>
      <c r="AB14" s="337"/>
      <c r="AC14" s="334"/>
      <c r="AD14" s="342"/>
      <c r="AE14" s="337"/>
      <c r="AF14" s="337"/>
      <c r="AG14" s="334"/>
      <c r="AH14" s="342"/>
      <c r="AI14" s="334"/>
      <c r="AJ14" s="334"/>
    </row>
    <row r="15" spans="1:37" s="50" customFormat="1" ht="18.75" x14ac:dyDescent="0.25">
      <c r="A15" s="326"/>
      <c r="B15" s="133"/>
      <c r="C15" s="133"/>
      <c r="D15" s="133"/>
      <c r="E15" s="383" t="s">
        <v>103</v>
      </c>
      <c r="F15" s="383">
        <v>37</v>
      </c>
      <c r="G15" s="383">
        <v>29</v>
      </c>
      <c r="H15" s="383">
        <v>33</v>
      </c>
      <c r="I15" s="383">
        <v>37</v>
      </c>
      <c r="J15" s="383">
        <v>29</v>
      </c>
      <c r="K15" s="383">
        <v>32</v>
      </c>
      <c r="L15" s="383">
        <v>38</v>
      </c>
      <c r="M15" s="383">
        <v>34</v>
      </c>
      <c r="N15" s="383">
        <v>33</v>
      </c>
      <c r="O15" s="383">
        <v>32</v>
      </c>
      <c r="P15" s="383">
        <v>31</v>
      </c>
      <c r="Q15" s="383">
        <v>33</v>
      </c>
      <c r="R15" s="384">
        <v>380</v>
      </c>
      <c r="S15" s="384">
        <v>380</v>
      </c>
      <c r="T15" s="384">
        <v>380</v>
      </c>
      <c r="U15" s="432">
        <v>380</v>
      </c>
      <c r="V15" s="29">
        <f t="shared" si="0"/>
        <v>33</v>
      </c>
      <c r="W15" s="27">
        <f t="shared" si="1"/>
        <v>32.666666666666664</v>
      </c>
      <c r="X15" s="27">
        <f t="shared" si="2"/>
        <v>35</v>
      </c>
      <c r="Y15" s="28">
        <f t="shared" si="3"/>
        <v>32</v>
      </c>
      <c r="Z15" s="332"/>
      <c r="AA15" s="337"/>
      <c r="AB15" s="337"/>
      <c r="AC15" s="334"/>
      <c r="AD15" s="342"/>
      <c r="AE15" s="337"/>
      <c r="AF15" s="337"/>
      <c r="AG15" s="334"/>
      <c r="AH15" s="342"/>
      <c r="AI15" s="334"/>
      <c r="AJ15" s="334"/>
    </row>
    <row r="16" spans="1:37" s="50" customFormat="1" ht="18.75" x14ac:dyDescent="0.25">
      <c r="A16" s="326"/>
      <c r="B16" s="133"/>
      <c r="C16" s="133"/>
      <c r="D16" s="133"/>
      <c r="E16" s="385" t="s">
        <v>104</v>
      </c>
      <c r="F16" s="385">
        <v>70</v>
      </c>
      <c r="G16" s="385">
        <v>70</v>
      </c>
      <c r="H16" s="385">
        <v>76</v>
      </c>
      <c r="I16" s="385">
        <v>68</v>
      </c>
      <c r="J16" s="385">
        <v>62</v>
      </c>
      <c r="K16" s="385">
        <v>61</v>
      </c>
      <c r="L16" s="385">
        <v>76</v>
      </c>
      <c r="M16" s="385">
        <v>83</v>
      </c>
      <c r="N16" s="385">
        <v>102</v>
      </c>
      <c r="O16" s="385">
        <v>80</v>
      </c>
      <c r="P16" s="385">
        <v>88</v>
      </c>
      <c r="Q16" s="385">
        <v>102</v>
      </c>
      <c r="R16" s="386">
        <v>380</v>
      </c>
      <c r="S16" s="386">
        <v>380</v>
      </c>
      <c r="T16" s="386">
        <v>380</v>
      </c>
      <c r="U16" s="433">
        <v>380</v>
      </c>
      <c r="V16" s="29">
        <f t="shared" si="0"/>
        <v>72</v>
      </c>
      <c r="W16" s="27">
        <f t="shared" si="1"/>
        <v>63.666666666666664</v>
      </c>
      <c r="X16" s="27">
        <f t="shared" si="2"/>
        <v>87</v>
      </c>
      <c r="Y16" s="28">
        <f t="shared" si="3"/>
        <v>90</v>
      </c>
      <c r="Z16" s="332"/>
      <c r="AA16" s="337"/>
      <c r="AB16" s="337"/>
      <c r="AC16" s="334"/>
      <c r="AD16" s="342"/>
      <c r="AE16" s="337"/>
      <c r="AF16" s="337"/>
      <c r="AG16" s="334"/>
      <c r="AH16" s="342"/>
      <c r="AI16" s="334"/>
      <c r="AJ16" s="334"/>
    </row>
    <row r="17" spans="1:37" s="50" customFormat="1" ht="19.5" thickBot="1" x14ac:dyDescent="0.3">
      <c r="A17" s="327"/>
      <c r="B17" s="134"/>
      <c r="C17" s="220"/>
      <c r="D17" s="220"/>
      <c r="E17" s="383" t="s">
        <v>105</v>
      </c>
      <c r="F17" s="383">
        <v>3</v>
      </c>
      <c r="G17" s="383">
        <v>8</v>
      </c>
      <c r="H17" s="383">
        <v>1</v>
      </c>
      <c r="I17" s="383">
        <v>3</v>
      </c>
      <c r="J17" s="383">
        <v>9</v>
      </c>
      <c r="K17" s="383">
        <v>1</v>
      </c>
      <c r="L17" s="383">
        <v>1</v>
      </c>
      <c r="M17" s="383">
        <v>3</v>
      </c>
      <c r="N17" s="383">
        <v>1</v>
      </c>
      <c r="O17" s="383">
        <v>1</v>
      </c>
      <c r="P17" s="383">
        <v>6</v>
      </c>
      <c r="Q17" s="383">
        <v>1</v>
      </c>
      <c r="R17" s="384">
        <v>380</v>
      </c>
      <c r="S17" s="384">
        <v>380</v>
      </c>
      <c r="T17" s="384">
        <v>380</v>
      </c>
      <c r="U17" s="432">
        <v>380</v>
      </c>
      <c r="V17" s="29">
        <f t="shared" si="0"/>
        <v>4</v>
      </c>
      <c r="W17" s="27">
        <f t="shared" si="1"/>
        <v>4.333333333333333</v>
      </c>
      <c r="X17" s="27">
        <f t="shared" si="2"/>
        <v>1.6666666666666667</v>
      </c>
      <c r="Y17" s="28">
        <f t="shared" si="3"/>
        <v>2.6666666666666665</v>
      </c>
      <c r="Z17" s="333"/>
      <c r="AA17" s="338"/>
      <c r="AB17" s="338"/>
      <c r="AC17" s="340"/>
      <c r="AD17" s="343"/>
      <c r="AE17" s="338"/>
      <c r="AF17" s="338"/>
      <c r="AG17" s="340"/>
      <c r="AH17" s="343"/>
      <c r="AI17" s="340"/>
      <c r="AJ17" s="340"/>
    </row>
    <row r="18" spans="1:37" s="50" customFormat="1" ht="18.75" x14ac:dyDescent="0.25">
      <c r="A18" s="325">
        <v>2</v>
      </c>
      <c r="B18" s="132" t="s">
        <v>29</v>
      </c>
      <c r="C18" s="267">
        <v>800</v>
      </c>
      <c r="D18" s="267">
        <f>800*0.9</f>
        <v>720</v>
      </c>
      <c r="E18" s="381" t="s">
        <v>106</v>
      </c>
      <c r="F18" s="381">
        <v>20</v>
      </c>
      <c r="G18" s="381">
        <v>40</v>
      </c>
      <c r="H18" s="381">
        <v>50</v>
      </c>
      <c r="I18" s="381">
        <v>10</v>
      </c>
      <c r="J18" s="381">
        <v>2</v>
      </c>
      <c r="K18" s="381">
        <v>18</v>
      </c>
      <c r="L18" s="381">
        <v>27</v>
      </c>
      <c r="M18" s="381">
        <v>25</v>
      </c>
      <c r="N18" s="381">
        <v>16</v>
      </c>
      <c r="O18" s="381">
        <v>8</v>
      </c>
      <c r="P18" s="381">
        <v>9</v>
      </c>
      <c r="Q18" s="381">
        <v>4</v>
      </c>
      <c r="R18" s="382">
        <v>380</v>
      </c>
      <c r="S18" s="382">
        <v>380</v>
      </c>
      <c r="T18" s="382">
        <v>380</v>
      </c>
      <c r="U18" s="431">
        <v>380</v>
      </c>
      <c r="V18" s="23">
        <f t="shared" si="0"/>
        <v>36.666666666666664</v>
      </c>
      <c r="W18" s="30">
        <f t="shared" si="1"/>
        <v>10</v>
      </c>
      <c r="X18" s="30">
        <f t="shared" si="2"/>
        <v>22.666666666666668</v>
      </c>
      <c r="Y18" s="31">
        <f t="shared" si="3"/>
        <v>7</v>
      </c>
      <c r="Z18" s="331">
        <f>SUM(V18:V21)</f>
        <v>115.66666666666666</v>
      </c>
      <c r="AA18" s="336">
        <f>SUM(W18:W21)</f>
        <v>92</v>
      </c>
      <c r="AB18" s="336">
        <f>SUM(X18:X21)</f>
        <v>69.666666666666657</v>
      </c>
      <c r="AC18" s="339">
        <f>SUM(Y18:Y21)</f>
        <v>107.66666666666667</v>
      </c>
      <c r="AD18" s="341">
        <f>Z18*0.38*0.9*SQRT(3)</f>
        <v>68.516465845809648</v>
      </c>
      <c r="AE18" s="336">
        <f t="shared" ref="AE18:AG18" si="4">AA18*0.38*0.9*SQRT(3)</f>
        <v>54.497246609347158</v>
      </c>
      <c r="AF18" s="336">
        <f t="shared" si="4"/>
        <v>41.267842541136062</v>
      </c>
      <c r="AG18" s="339">
        <f t="shared" si="4"/>
        <v>63.777574836301199</v>
      </c>
      <c r="AH18" s="341">
        <f>MAX(Z18:AC21)</f>
        <v>115.66666666666666</v>
      </c>
      <c r="AI18" s="339">
        <f>AH18*0.38*0.9*SQRT(3)</f>
        <v>68.516465845809648</v>
      </c>
      <c r="AJ18" s="339">
        <f>D18-AI18</f>
        <v>651.48353415419035</v>
      </c>
    </row>
    <row r="19" spans="1:37" s="50" customFormat="1" ht="18.75" x14ac:dyDescent="0.25">
      <c r="A19" s="326"/>
      <c r="B19" s="133"/>
      <c r="C19" s="133"/>
      <c r="D19" s="133"/>
      <c r="E19" s="383" t="s">
        <v>107</v>
      </c>
      <c r="F19" s="383">
        <v>77</v>
      </c>
      <c r="G19" s="383">
        <v>70</v>
      </c>
      <c r="H19" s="383">
        <v>45</v>
      </c>
      <c r="I19" s="383">
        <v>41</v>
      </c>
      <c r="J19" s="383">
        <v>100</v>
      </c>
      <c r="K19" s="383">
        <v>77</v>
      </c>
      <c r="L19" s="383">
        <v>13</v>
      </c>
      <c r="M19" s="383">
        <v>32</v>
      </c>
      <c r="N19" s="383">
        <v>28</v>
      </c>
      <c r="O19" s="383">
        <v>24</v>
      </c>
      <c r="P19" s="383">
        <v>104</v>
      </c>
      <c r="Q19" s="383">
        <v>76</v>
      </c>
      <c r="R19" s="384">
        <v>380</v>
      </c>
      <c r="S19" s="384">
        <v>380</v>
      </c>
      <c r="T19" s="384">
        <v>380</v>
      </c>
      <c r="U19" s="432">
        <v>380</v>
      </c>
      <c r="V19" s="29">
        <f t="shared" si="0"/>
        <v>64</v>
      </c>
      <c r="W19" s="27">
        <f t="shared" si="1"/>
        <v>72.666666666666671</v>
      </c>
      <c r="X19" s="27">
        <f t="shared" si="2"/>
        <v>24.333333333333332</v>
      </c>
      <c r="Y19" s="28">
        <f t="shared" si="3"/>
        <v>68</v>
      </c>
      <c r="Z19" s="332"/>
      <c r="AA19" s="337"/>
      <c r="AB19" s="337"/>
      <c r="AC19" s="334"/>
      <c r="AD19" s="342"/>
      <c r="AE19" s="337"/>
      <c r="AF19" s="337"/>
      <c r="AG19" s="334"/>
      <c r="AH19" s="342"/>
      <c r="AI19" s="334"/>
      <c r="AJ19" s="334"/>
    </row>
    <row r="20" spans="1:37" s="50" customFormat="1" ht="18.75" x14ac:dyDescent="0.25">
      <c r="A20" s="326"/>
      <c r="B20" s="133"/>
      <c r="C20" s="133"/>
      <c r="D20" s="133"/>
      <c r="E20" s="385" t="s">
        <v>108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0</v>
      </c>
      <c r="L20" s="385">
        <v>12</v>
      </c>
      <c r="M20" s="385">
        <v>15</v>
      </c>
      <c r="N20" s="385">
        <v>14</v>
      </c>
      <c r="O20" s="385">
        <v>19</v>
      </c>
      <c r="P20" s="385">
        <v>18</v>
      </c>
      <c r="Q20" s="385">
        <v>23</v>
      </c>
      <c r="R20" s="386">
        <v>380</v>
      </c>
      <c r="S20" s="386">
        <v>380</v>
      </c>
      <c r="T20" s="386">
        <v>380</v>
      </c>
      <c r="U20" s="433">
        <v>380</v>
      </c>
      <c r="V20" s="29">
        <f t="shared" si="0"/>
        <v>0</v>
      </c>
      <c r="W20" s="27">
        <f t="shared" si="1"/>
        <v>0</v>
      </c>
      <c r="X20" s="27">
        <f t="shared" si="2"/>
        <v>13.666666666666666</v>
      </c>
      <c r="Y20" s="28">
        <f t="shared" si="3"/>
        <v>20</v>
      </c>
      <c r="Z20" s="332"/>
      <c r="AA20" s="337"/>
      <c r="AB20" s="337"/>
      <c r="AC20" s="334"/>
      <c r="AD20" s="342"/>
      <c r="AE20" s="337"/>
      <c r="AF20" s="337"/>
      <c r="AG20" s="334"/>
      <c r="AH20" s="342"/>
      <c r="AI20" s="334"/>
      <c r="AJ20" s="334"/>
    </row>
    <row r="21" spans="1:37" s="50" customFormat="1" ht="19.5" thickBot="1" x14ac:dyDescent="0.3">
      <c r="A21" s="327"/>
      <c r="B21" s="134"/>
      <c r="C21" s="134"/>
      <c r="D21" s="134"/>
      <c r="E21" s="383" t="s">
        <v>109</v>
      </c>
      <c r="F21" s="383">
        <v>30</v>
      </c>
      <c r="G21" s="383">
        <v>10</v>
      </c>
      <c r="H21" s="383">
        <v>5</v>
      </c>
      <c r="I21" s="383">
        <v>8</v>
      </c>
      <c r="J21" s="383">
        <v>10</v>
      </c>
      <c r="K21" s="383">
        <v>10</v>
      </c>
      <c r="L21" s="383">
        <v>8</v>
      </c>
      <c r="M21" s="383">
        <v>12</v>
      </c>
      <c r="N21" s="383">
        <v>7</v>
      </c>
      <c r="O21" s="383">
        <v>21</v>
      </c>
      <c r="P21" s="383">
        <v>6</v>
      </c>
      <c r="Q21" s="383">
        <v>11</v>
      </c>
      <c r="R21" s="384">
        <v>380</v>
      </c>
      <c r="S21" s="384">
        <v>380</v>
      </c>
      <c r="T21" s="384">
        <v>380</v>
      </c>
      <c r="U21" s="432">
        <v>380</v>
      </c>
      <c r="V21" s="29">
        <f t="shared" si="0"/>
        <v>15</v>
      </c>
      <c r="W21" s="27">
        <f t="shared" si="1"/>
        <v>9.3333333333333339</v>
      </c>
      <c r="X21" s="27">
        <f t="shared" si="2"/>
        <v>9</v>
      </c>
      <c r="Y21" s="28">
        <f t="shared" si="3"/>
        <v>12.666666666666666</v>
      </c>
      <c r="Z21" s="333"/>
      <c r="AA21" s="338"/>
      <c r="AB21" s="338"/>
      <c r="AC21" s="340"/>
      <c r="AD21" s="343"/>
      <c r="AE21" s="338"/>
      <c r="AF21" s="338"/>
      <c r="AG21" s="340"/>
      <c r="AH21" s="343"/>
      <c r="AI21" s="340"/>
      <c r="AJ21" s="340"/>
    </row>
    <row r="22" spans="1:37" s="50" customFormat="1" ht="18.75" x14ac:dyDescent="0.25">
      <c r="A22" s="229">
        <v>3</v>
      </c>
      <c r="B22" s="132" t="s">
        <v>110</v>
      </c>
      <c r="C22" s="328"/>
      <c r="D22" s="328"/>
      <c r="E22" s="381" t="s">
        <v>111</v>
      </c>
      <c r="F22" s="381">
        <v>430</v>
      </c>
      <c r="G22" s="381">
        <v>400</v>
      </c>
      <c r="H22" s="381">
        <v>440</v>
      </c>
      <c r="I22" s="381">
        <v>340</v>
      </c>
      <c r="J22" s="381">
        <v>390</v>
      </c>
      <c r="K22" s="381">
        <v>370</v>
      </c>
      <c r="L22" s="381">
        <v>426</v>
      </c>
      <c r="M22" s="381">
        <v>453</v>
      </c>
      <c r="N22" s="381">
        <v>407</v>
      </c>
      <c r="O22" s="381">
        <v>443</v>
      </c>
      <c r="P22" s="381">
        <v>510</v>
      </c>
      <c r="Q22" s="381">
        <v>495</v>
      </c>
      <c r="R22" s="382">
        <v>380</v>
      </c>
      <c r="S22" s="382">
        <v>380</v>
      </c>
      <c r="T22" s="382">
        <v>380</v>
      </c>
      <c r="U22" s="431">
        <v>380</v>
      </c>
      <c r="V22" s="23">
        <f t="shared" si="0"/>
        <v>423.33333333333331</v>
      </c>
      <c r="W22" s="30">
        <f t="shared" si="1"/>
        <v>366.66666666666669</v>
      </c>
      <c r="X22" s="30">
        <f t="shared" si="2"/>
        <v>428.66666666666669</v>
      </c>
      <c r="Y22" s="31">
        <f t="shared" si="3"/>
        <v>482.66666666666669</v>
      </c>
      <c r="Z22" s="331">
        <f>SUM(V22:V30)</f>
        <v>647.33333333333326</v>
      </c>
      <c r="AA22" s="336">
        <f>SUM(W22:W30)</f>
        <v>612.66666666666674</v>
      </c>
      <c r="AB22" s="336">
        <f>SUM(X22:X30)</f>
        <v>790.66666666666674</v>
      </c>
      <c r="AC22" s="339">
        <f>SUM(Y22:Y30)</f>
        <v>799.66666666666674</v>
      </c>
      <c r="AD22" s="341">
        <f>Z22*0.38*0.9*SQRT(3)</f>
        <v>383.45526418605857</v>
      </c>
      <c r="AE22" s="336">
        <f t="shared" ref="AE22:AG22" si="5">AA22*0.38*0.9*SQRT(3)</f>
        <v>362.92006981152207</v>
      </c>
      <c r="AF22" s="336">
        <f t="shared" si="5"/>
        <v>468.36039477308509</v>
      </c>
      <c r="AG22" s="339">
        <f t="shared" si="5"/>
        <v>473.69164715878202</v>
      </c>
      <c r="AH22" s="344">
        <f>MAX(Z22:AC30)</f>
        <v>799.66666666666674</v>
      </c>
      <c r="AI22" s="334">
        <f>AH22*0.38*0.9*SQRT(3)</f>
        <v>473.69164715878202</v>
      </c>
      <c r="AJ22" s="334">
        <f>D22-AI22</f>
        <v>-473.69164715878202</v>
      </c>
    </row>
    <row r="23" spans="1:37" s="50" customFormat="1" ht="18.75" x14ac:dyDescent="0.25">
      <c r="A23" s="236"/>
      <c r="B23" s="133"/>
      <c r="C23" s="329"/>
      <c r="D23" s="329"/>
      <c r="E23" s="383" t="s">
        <v>112</v>
      </c>
      <c r="F23" s="383">
        <v>81</v>
      </c>
      <c r="G23" s="383">
        <v>35</v>
      </c>
      <c r="H23" s="383">
        <v>40</v>
      </c>
      <c r="I23" s="383">
        <v>62</v>
      </c>
      <c r="J23" s="383">
        <v>95</v>
      </c>
      <c r="K23" s="383">
        <v>70</v>
      </c>
      <c r="L23" s="383">
        <v>71</v>
      </c>
      <c r="M23" s="383">
        <v>68</v>
      </c>
      <c r="N23" s="383">
        <v>64</v>
      </c>
      <c r="O23" s="383">
        <v>56</v>
      </c>
      <c r="P23" s="383">
        <v>75</v>
      </c>
      <c r="Q23" s="383">
        <v>84</v>
      </c>
      <c r="R23" s="384">
        <v>380</v>
      </c>
      <c r="S23" s="384">
        <v>380</v>
      </c>
      <c r="T23" s="384">
        <v>380</v>
      </c>
      <c r="U23" s="432">
        <v>380</v>
      </c>
      <c r="V23" s="29">
        <f t="shared" si="0"/>
        <v>52</v>
      </c>
      <c r="W23" s="27">
        <f t="shared" si="1"/>
        <v>75.666666666666671</v>
      </c>
      <c r="X23" s="27">
        <f t="shared" si="2"/>
        <v>67.666666666666671</v>
      </c>
      <c r="Y23" s="28">
        <f t="shared" si="3"/>
        <v>71.666666666666671</v>
      </c>
      <c r="Z23" s="332"/>
      <c r="AA23" s="337"/>
      <c r="AB23" s="337"/>
      <c r="AC23" s="334"/>
      <c r="AD23" s="342"/>
      <c r="AE23" s="337"/>
      <c r="AF23" s="337"/>
      <c r="AG23" s="334"/>
      <c r="AH23" s="345"/>
      <c r="AI23" s="334"/>
      <c r="AJ23" s="334"/>
    </row>
    <row r="24" spans="1:37" s="50" customFormat="1" ht="18.75" x14ac:dyDescent="0.25">
      <c r="A24" s="236"/>
      <c r="B24" s="133"/>
      <c r="C24" s="329"/>
      <c r="D24" s="329"/>
      <c r="E24" s="385" t="s">
        <v>113</v>
      </c>
      <c r="F24" s="385">
        <v>81</v>
      </c>
      <c r="G24" s="385">
        <v>71</v>
      </c>
      <c r="H24" s="385">
        <v>51</v>
      </c>
      <c r="I24" s="385">
        <v>55</v>
      </c>
      <c r="J24" s="385">
        <v>115</v>
      </c>
      <c r="K24" s="385">
        <v>86</v>
      </c>
      <c r="L24" s="385">
        <v>89</v>
      </c>
      <c r="M24" s="385">
        <v>64</v>
      </c>
      <c r="N24" s="385">
        <v>73</v>
      </c>
      <c r="O24" s="385">
        <v>71</v>
      </c>
      <c r="P24" s="385">
        <v>108</v>
      </c>
      <c r="Q24" s="385">
        <v>42</v>
      </c>
      <c r="R24" s="386">
        <v>380</v>
      </c>
      <c r="S24" s="386">
        <v>380</v>
      </c>
      <c r="T24" s="386">
        <v>380</v>
      </c>
      <c r="U24" s="433">
        <v>380</v>
      </c>
      <c r="V24" s="29">
        <f t="shared" si="0"/>
        <v>67.666666666666671</v>
      </c>
      <c r="W24" s="27">
        <f t="shared" si="1"/>
        <v>85.333333333333329</v>
      </c>
      <c r="X24" s="27">
        <f t="shared" si="2"/>
        <v>75.333333333333329</v>
      </c>
      <c r="Y24" s="28">
        <f t="shared" si="3"/>
        <v>73.666666666666671</v>
      </c>
      <c r="Z24" s="332"/>
      <c r="AA24" s="337"/>
      <c r="AB24" s="337"/>
      <c r="AC24" s="334"/>
      <c r="AD24" s="342"/>
      <c r="AE24" s="337"/>
      <c r="AF24" s="337"/>
      <c r="AG24" s="334"/>
      <c r="AH24" s="345"/>
      <c r="AI24" s="334"/>
      <c r="AJ24" s="334"/>
    </row>
    <row r="25" spans="1:37" s="50" customFormat="1" ht="18.75" x14ac:dyDescent="0.25">
      <c r="A25" s="236"/>
      <c r="B25" s="133"/>
      <c r="C25" s="329"/>
      <c r="D25" s="329"/>
      <c r="E25" s="383" t="s">
        <v>23</v>
      </c>
      <c r="F25" s="383">
        <v>11</v>
      </c>
      <c r="G25" s="383">
        <v>30</v>
      </c>
      <c r="H25" s="383">
        <v>40</v>
      </c>
      <c r="I25" s="383">
        <v>8</v>
      </c>
      <c r="J25" s="383">
        <v>10</v>
      </c>
      <c r="K25" s="383">
        <v>13</v>
      </c>
      <c r="L25" s="383">
        <v>95</v>
      </c>
      <c r="M25" s="383">
        <v>93</v>
      </c>
      <c r="N25" s="383">
        <v>102</v>
      </c>
      <c r="O25" s="383">
        <v>36</v>
      </c>
      <c r="P25" s="383">
        <v>36</v>
      </c>
      <c r="Q25" s="383">
        <v>49</v>
      </c>
      <c r="R25" s="384">
        <v>380</v>
      </c>
      <c r="S25" s="384">
        <v>380</v>
      </c>
      <c r="T25" s="384">
        <v>380</v>
      </c>
      <c r="U25" s="432">
        <v>380</v>
      </c>
      <c r="V25" s="29">
        <f t="shared" si="0"/>
        <v>27</v>
      </c>
      <c r="W25" s="27">
        <f t="shared" si="1"/>
        <v>10.333333333333334</v>
      </c>
      <c r="X25" s="27">
        <f t="shared" si="2"/>
        <v>96.666666666666671</v>
      </c>
      <c r="Y25" s="28">
        <f t="shared" si="3"/>
        <v>40.333333333333336</v>
      </c>
      <c r="Z25" s="332"/>
      <c r="AA25" s="337"/>
      <c r="AB25" s="337"/>
      <c r="AC25" s="334"/>
      <c r="AD25" s="342"/>
      <c r="AE25" s="337"/>
      <c r="AF25" s="337"/>
      <c r="AG25" s="334"/>
      <c r="AH25" s="345"/>
      <c r="AI25" s="334"/>
      <c r="AJ25" s="334"/>
    </row>
    <row r="26" spans="1:37" s="50" customFormat="1" ht="18.75" x14ac:dyDescent="0.25">
      <c r="A26" s="236"/>
      <c r="B26" s="133"/>
      <c r="C26" s="329"/>
      <c r="D26" s="329"/>
      <c r="E26" s="385" t="s">
        <v>114</v>
      </c>
      <c r="F26" s="385">
        <v>0</v>
      </c>
      <c r="G26" s="385">
        <v>3</v>
      </c>
      <c r="H26" s="385">
        <v>1</v>
      </c>
      <c r="I26" s="385">
        <v>0</v>
      </c>
      <c r="J26" s="385">
        <v>3</v>
      </c>
      <c r="K26" s="385">
        <v>1</v>
      </c>
      <c r="L26" s="385">
        <v>13</v>
      </c>
      <c r="M26" s="385">
        <v>15</v>
      </c>
      <c r="N26" s="385">
        <v>18</v>
      </c>
      <c r="O26" s="385">
        <v>12</v>
      </c>
      <c r="P26" s="385">
        <v>26</v>
      </c>
      <c r="Q26" s="385">
        <v>20</v>
      </c>
      <c r="R26" s="386">
        <v>380</v>
      </c>
      <c r="S26" s="386">
        <v>380</v>
      </c>
      <c r="T26" s="386">
        <v>380</v>
      </c>
      <c r="U26" s="433">
        <v>380</v>
      </c>
      <c r="V26" s="29">
        <f t="shared" si="0"/>
        <v>2</v>
      </c>
      <c r="W26" s="27">
        <f t="shared" si="1"/>
        <v>2</v>
      </c>
      <c r="X26" s="27">
        <f t="shared" si="2"/>
        <v>15.333333333333334</v>
      </c>
      <c r="Y26" s="28">
        <f t="shared" si="3"/>
        <v>19.333333333333332</v>
      </c>
      <c r="Z26" s="332"/>
      <c r="AA26" s="337"/>
      <c r="AB26" s="337"/>
      <c r="AC26" s="334"/>
      <c r="AD26" s="342"/>
      <c r="AE26" s="337"/>
      <c r="AF26" s="337"/>
      <c r="AG26" s="334"/>
      <c r="AH26" s="345"/>
      <c r="AI26" s="334"/>
      <c r="AJ26" s="334"/>
    </row>
    <row r="27" spans="1:37" s="50" customFormat="1" ht="31.5" x14ac:dyDescent="0.25">
      <c r="A27" s="236"/>
      <c r="B27" s="133"/>
      <c r="C27" s="329"/>
      <c r="D27" s="329"/>
      <c r="E27" s="383" t="s">
        <v>115</v>
      </c>
      <c r="F27" s="383">
        <v>61</v>
      </c>
      <c r="G27" s="383">
        <v>50</v>
      </c>
      <c r="H27" s="383">
        <v>44</v>
      </c>
      <c r="I27" s="383">
        <v>48</v>
      </c>
      <c r="J27" s="383">
        <v>30</v>
      </c>
      <c r="K27" s="383">
        <v>35</v>
      </c>
      <c r="L27" s="383">
        <v>94</v>
      </c>
      <c r="M27" s="383">
        <v>95</v>
      </c>
      <c r="N27" s="383">
        <v>90</v>
      </c>
      <c r="O27" s="383">
        <v>93</v>
      </c>
      <c r="P27" s="383">
        <v>92</v>
      </c>
      <c r="Q27" s="383">
        <v>89</v>
      </c>
      <c r="R27" s="384">
        <v>380</v>
      </c>
      <c r="S27" s="384">
        <v>380</v>
      </c>
      <c r="T27" s="384">
        <v>380</v>
      </c>
      <c r="U27" s="432">
        <v>380</v>
      </c>
      <c r="V27" s="29">
        <f t="shared" si="0"/>
        <v>51.666666666666664</v>
      </c>
      <c r="W27" s="27">
        <f t="shared" si="1"/>
        <v>37.666666666666664</v>
      </c>
      <c r="X27" s="27">
        <f t="shared" si="2"/>
        <v>93</v>
      </c>
      <c r="Y27" s="28">
        <f t="shared" si="3"/>
        <v>91.333333333333329</v>
      </c>
      <c r="Z27" s="332"/>
      <c r="AA27" s="337"/>
      <c r="AB27" s="337"/>
      <c r="AC27" s="334"/>
      <c r="AD27" s="342"/>
      <c r="AE27" s="337"/>
      <c r="AF27" s="337"/>
      <c r="AG27" s="334"/>
      <c r="AH27" s="345"/>
      <c r="AI27" s="334"/>
      <c r="AJ27" s="334"/>
    </row>
    <row r="28" spans="1:37" s="50" customFormat="1" ht="18.75" x14ac:dyDescent="0.25">
      <c r="A28" s="236"/>
      <c r="B28" s="133"/>
      <c r="C28" s="329"/>
      <c r="D28" s="329"/>
      <c r="E28" s="385" t="s">
        <v>116</v>
      </c>
      <c r="F28" s="385">
        <v>12</v>
      </c>
      <c r="G28" s="385">
        <v>5</v>
      </c>
      <c r="H28" s="385">
        <v>16</v>
      </c>
      <c r="I28" s="385">
        <v>25</v>
      </c>
      <c r="J28" s="385">
        <v>2</v>
      </c>
      <c r="K28" s="385">
        <v>0</v>
      </c>
      <c r="L28" s="385">
        <v>1</v>
      </c>
      <c r="M28" s="385">
        <v>4</v>
      </c>
      <c r="N28" s="385">
        <v>2</v>
      </c>
      <c r="O28" s="385">
        <v>19</v>
      </c>
      <c r="P28" s="385">
        <v>3</v>
      </c>
      <c r="Q28" s="385">
        <v>7</v>
      </c>
      <c r="R28" s="386">
        <v>380</v>
      </c>
      <c r="S28" s="386">
        <v>380</v>
      </c>
      <c r="T28" s="386">
        <v>380</v>
      </c>
      <c r="U28" s="433">
        <v>380</v>
      </c>
      <c r="V28" s="29">
        <f t="shared" si="0"/>
        <v>11</v>
      </c>
      <c r="W28" s="27">
        <f t="shared" si="1"/>
        <v>13.5</v>
      </c>
      <c r="X28" s="27">
        <f t="shared" si="2"/>
        <v>2.3333333333333335</v>
      </c>
      <c r="Y28" s="28">
        <f t="shared" si="3"/>
        <v>9.6666666666666661</v>
      </c>
      <c r="Z28" s="332"/>
      <c r="AA28" s="337"/>
      <c r="AB28" s="337"/>
      <c r="AC28" s="334"/>
      <c r="AD28" s="342"/>
      <c r="AE28" s="337"/>
      <c r="AF28" s="337"/>
      <c r="AG28" s="334"/>
      <c r="AH28" s="345"/>
      <c r="AI28" s="334"/>
      <c r="AJ28" s="334"/>
    </row>
    <row r="29" spans="1:37" s="50" customFormat="1" ht="18.75" x14ac:dyDescent="0.25">
      <c r="A29" s="236"/>
      <c r="B29" s="133"/>
      <c r="C29" s="329"/>
      <c r="D29" s="329"/>
      <c r="E29" s="383" t="s">
        <v>117</v>
      </c>
      <c r="F29" s="383">
        <v>0</v>
      </c>
      <c r="G29" s="383">
        <v>5</v>
      </c>
      <c r="H29" s="383">
        <v>3</v>
      </c>
      <c r="I29" s="383">
        <v>0</v>
      </c>
      <c r="J29" s="383">
        <v>2</v>
      </c>
      <c r="K29" s="383">
        <v>1</v>
      </c>
      <c r="L29" s="383">
        <v>3</v>
      </c>
      <c r="M29" s="383">
        <v>4</v>
      </c>
      <c r="N29" s="383">
        <v>2</v>
      </c>
      <c r="O29" s="383">
        <v>3</v>
      </c>
      <c r="P29" s="383">
        <v>5</v>
      </c>
      <c r="Q29" s="383">
        <v>1</v>
      </c>
      <c r="R29" s="384">
        <v>380</v>
      </c>
      <c r="S29" s="384">
        <v>380</v>
      </c>
      <c r="T29" s="384">
        <v>380</v>
      </c>
      <c r="U29" s="432">
        <v>380</v>
      </c>
      <c r="V29" s="29">
        <f t="shared" si="0"/>
        <v>4</v>
      </c>
      <c r="W29" s="27">
        <f t="shared" si="1"/>
        <v>1.5</v>
      </c>
      <c r="X29" s="27">
        <f t="shared" si="2"/>
        <v>3</v>
      </c>
      <c r="Y29" s="28">
        <f t="shared" si="3"/>
        <v>3</v>
      </c>
      <c r="Z29" s="332"/>
      <c r="AA29" s="337"/>
      <c r="AB29" s="337"/>
      <c r="AC29" s="334"/>
      <c r="AD29" s="342"/>
      <c r="AE29" s="337"/>
      <c r="AF29" s="337"/>
      <c r="AG29" s="334"/>
      <c r="AH29" s="345"/>
      <c r="AI29" s="334"/>
      <c r="AJ29" s="334"/>
    </row>
    <row r="30" spans="1:37" s="50" customFormat="1" ht="19.5" thickBot="1" x14ac:dyDescent="0.3">
      <c r="A30" s="123"/>
      <c r="B30" s="220"/>
      <c r="C30" s="330"/>
      <c r="D30" s="330"/>
      <c r="E30" s="385" t="s">
        <v>118</v>
      </c>
      <c r="F30" s="385">
        <v>9</v>
      </c>
      <c r="G30" s="385">
        <v>9</v>
      </c>
      <c r="H30" s="385">
        <v>8</v>
      </c>
      <c r="I30" s="385">
        <v>20</v>
      </c>
      <c r="J30" s="385">
        <v>20</v>
      </c>
      <c r="K30" s="385">
        <v>20</v>
      </c>
      <c r="L30" s="385">
        <v>9</v>
      </c>
      <c r="M30" s="385">
        <v>9</v>
      </c>
      <c r="N30" s="385">
        <v>8</v>
      </c>
      <c r="O30" s="385">
        <v>8</v>
      </c>
      <c r="P30" s="385">
        <v>8</v>
      </c>
      <c r="Q30" s="385">
        <v>8</v>
      </c>
      <c r="R30" s="386">
        <v>380</v>
      </c>
      <c r="S30" s="386">
        <v>380</v>
      </c>
      <c r="T30" s="386">
        <v>380</v>
      </c>
      <c r="U30" s="433">
        <v>380</v>
      </c>
      <c r="V30" s="29">
        <f t="shared" si="0"/>
        <v>8.6666666666666661</v>
      </c>
      <c r="W30" s="27">
        <f t="shared" si="1"/>
        <v>20</v>
      </c>
      <c r="X30" s="27">
        <f t="shared" si="2"/>
        <v>8.6666666666666661</v>
      </c>
      <c r="Y30" s="28">
        <f t="shared" si="3"/>
        <v>8</v>
      </c>
      <c r="Z30" s="333"/>
      <c r="AA30" s="338"/>
      <c r="AB30" s="338"/>
      <c r="AC30" s="340"/>
      <c r="AD30" s="343"/>
      <c r="AE30" s="338"/>
      <c r="AF30" s="338"/>
      <c r="AG30" s="340"/>
      <c r="AH30" s="346"/>
      <c r="AI30" s="335"/>
      <c r="AJ30" s="335"/>
    </row>
    <row r="31" spans="1:37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0">
        <f>SUM(AF12:AF30)</f>
        <v>647.84589175821748</v>
      </c>
      <c r="AG31" s="60">
        <f>SUM(AG12:AG30)</f>
        <v>682.99266674540513</v>
      </c>
      <c r="AH31" s="50"/>
      <c r="AI31" s="50"/>
      <c r="AJ31" s="50"/>
      <c r="AK31" s="50"/>
    </row>
    <row r="32" spans="1:37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</sheetData>
  <sheetProtection password="CCE5" sheet="1" objects="1" scenarios="1" formatCells="0" formatColumns="0" formatRows="0" insertRows="0"/>
  <mergeCells count="73">
    <mergeCell ref="AJ22:AJ30"/>
    <mergeCell ref="AJ18:AJ21"/>
    <mergeCell ref="AJ12:AJ17"/>
    <mergeCell ref="B2:Q3"/>
    <mergeCell ref="A8:A11"/>
    <mergeCell ref="B8:B11"/>
    <mergeCell ref="C8:C11"/>
    <mergeCell ref="E8:E11"/>
    <mergeCell ref="F8:Q8"/>
    <mergeCell ref="D8:D11"/>
    <mergeCell ref="X10:Y10"/>
    <mergeCell ref="Z10:AA10"/>
    <mergeCell ref="AB10:AC10"/>
    <mergeCell ref="AD10:AE10"/>
    <mergeCell ref="AF10:AG10"/>
    <mergeCell ref="AJ8:AJ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R8:U9"/>
    <mergeCell ref="V8:Y9"/>
    <mergeCell ref="AH18:AH21"/>
    <mergeCell ref="AA12:AA17"/>
    <mergeCell ref="AI18:AI21"/>
    <mergeCell ref="AG12:AG17"/>
    <mergeCell ref="AH12:AH17"/>
    <mergeCell ref="AF12:AF17"/>
    <mergeCell ref="AE12:AE17"/>
    <mergeCell ref="AD12:AD17"/>
    <mergeCell ref="AC12:AC17"/>
    <mergeCell ref="AB18:AB21"/>
    <mergeCell ref="AC18:AC21"/>
    <mergeCell ref="AD18:AD21"/>
    <mergeCell ref="AE18:AE21"/>
    <mergeCell ref="AF18:AF21"/>
    <mergeCell ref="AA18:AA21"/>
    <mergeCell ref="AG18:AG21"/>
    <mergeCell ref="Z8:AC9"/>
    <mergeCell ref="AD8:AG9"/>
    <mergeCell ref="AH8:AH11"/>
    <mergeCell ref="AI8:AI11"/>
    <mergeCell ref="AI12:AI17"/>
    <mergeCell ref="AB12:AB17"/>
    <mergeCell ref="AI22:AI30"/>
    <mergeCell ref="A22:A30"/>
    <mergeCell ref="B22:B30"/>
    <mergeCell ref="Z22:Z30"/>
    <mergeCell ref="AA22:AA30"/>
    <mergeCell ref="AB22:AB30"/>
    <mergeCell ref="AC22:AC30"/>
    <mergeCell ref="AD22:AD30"/>
    <mergeCell ref="AE22:AE30"/>
    <mergeCell ref="AF22:AF30"/>
    <mergeCell ref="AG22:AG30"/>
    <mergeCell ref="AH22:AH30"/>
    <mergeCell ref="D22:D30"/>
    <mergeCell ref="A12:A17"/>
    <mergeCell ref="C22:C30"/>
    <mergeCell ref="Z12:Z17"/>
    <mergeCell ref="C12:C17"/>
    <mergeCell ref="B12:B17"/>
    <mergeCell ref="D12:D17"/>
    <mergeCell ref="D18:D21"/>
    <mergeCell ref="A18:A21"/>
    <mergeCell ref="B18:B21"/>
    <mergeCell ref="C18:C21"/>
    <mergeCell ref="Z18:Z21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70" zoomScaleNormal="70" workbookViewId="0">
      <selection activeCell="A2" activeCellId="2" sqref="E16 A2 A2:XFD2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29" width="10.7109375" customWidth="1"/>
    <col min="30" max="30" width="9.85546875" customWidth="1"/>
    <col min="31" max="31" width="10.42578125" customWidth="1"/>
    <col min="32" max="32" width="10.28515625" customWidth="1"/>
    <col min="33" max="33" width="10" customWidth="1"/>
    <col min="34" max="35" width="11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119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9"/>
      <c r="V5" s="49"/>
    </row>
    <row r="6" spans="1:37" s="50" customFormat="1" ht="20.25" x14ac:dyDescent="0.25">
      <c r="A6" s="4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8"/>
      <c r="S6" s="48"/>
      <c r="T6" s="48"/>
      <c r="U6" s="49"/>
      <c r="V6" s="49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x14ac:dyDescent="0.25">
      <c r="A8" s="114" t="s">
        <v>0</v>
      </c>
      <c r="B8" s="130" t="s">
        <v>11</v>
      </c>
      <c r="C8" s="267" t="s">
        <v>13</v>
      </c>
      <c r="D8" s="153" t="s">
        <v>910</v>
      </c>
      <c r="E8" s="130" t="s">
        <v>12</v>
      </c>
      <c r="F8" s="130" t="s">
        <v>6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30" t="s">
        <v>10</v>
      </c>
      <c r="S8" s="130"/>
      <c r="T8" s="130"/>
      <c r="U8" s="130"/>
      <c r="V8" s="351" t="s">
        <v>7</v>
      </c>
      <c r="W8" s="351"/>
      <c r="X8" s="351"/>
      <c r="Y8" s="351"/>
      <c r="Z8" s="351" t="s">
        <v>8</v>
      </c>
      <c r="AA8" s="351"/>
      <c r="AB8" s="351"/>
      <c r="AC8" s="351"/>
      <c r="AD8" s="353" t="s">
        <v>97</v>
      </c>
      <c r="AE8" s="354"/>
      <c r="AF8" s="354"/>
      <c r="AG8" s="355"/>
      <c r="AH8" s="359" t="s">
        <v>9</v>
      </c>
      <c r="AI8" s="361" t="s">
        <v>98</v>
      </c>
      <c r="AJ8" s="361" t="s">
        <v>909</v>
      </c>
    </row>
    <row r="9" spans="1:37" s="50" customFormat="1" ht="33" customHeight="1" x14ac:dyDescent="0.25">
      <c r="A9" s="114"/>
      <c r="B9" s="130"/>
      <c r="C9" s="133"/>
      <c r="D9" s="154"/>
      <c r="E9" s="130"/>
      <c r="F9" s="130" t="s">
        <v>1</v>
      </c>
      <c r="G9" s="130"/>
      <c r="H9" s="130"/>
      <c r="I9" s="130"/>
      <c r="J9" s="130"/>
      <c r="K9" s="130"/>
      <c r="L9" s="130" t="s">
        <v>2</v>
      </c>
      <c r="M9" s="130"/>
      <c r="N9" s="130"/>
      <c r="O9" s="130"/>
      <c r="P9" s="130"/>
      <c r="Q9" s="130"/>
      <c r="R9" s="130"/>
      <c r="S9" s="130"/>
      <c r="T9" s="130"/>
      <c r="U9" s="130"/>
      <c r="V9" s="351"/>
      <c r="W9" s="351"/>
      <c r="X9" s="351"/>
      <c r="Y9" s="351"/>
      <c r="Z9" s="351"/>
      <c r="AA9" s="351"/>
      <c r="AB9" s="351"/>
      <c r="AC9" s="351"/>
      <c r="AD9" s="356"/>
      <c r="AE9" s="357"/>
      <c r="AF9" s="357"/>
      <c r="AG9" s="358"/>
      <c r="AH9" s="359"/>
      <c r="AI9" s="362"/>
      <c r="AJ9" s="362"/>
    </row>
    <row r="10" spans="1:37" s="50" customFormat="1" ht="15.75" customHeight="1" x14ac:dyDescent="0.25">
      <c r="A10" s="114"/>
      <c r="B10" s="130"/>
      <c r="C10" s="133"/>
      <c r="D10" s="154"/>
      <c r="E10" s="130"/>
      <c r="F10" s="270">
        <v>1000.4166666666666</v>
      </c>
      <c r="G10" s="270"/>
      <c r="H10" s="270"/>
      <c r="I10" s="270">
        <v>1000.7916666666666</v>
      </c>
      <c r="J10" s="270"/>
      <c r="K10" s="270"/>
      <c r="L10" s="270">
        <v>1000.4166666666666</v>
      </c>
      <c r="M10" s="270"/>
      <c r="N10" s="270"/>
      <c r="O10" s="270">
        <v>1000.7916666666666</v>
      </c>
      <c r="P10" s="270"/>
      <c r="Q10" s="270"/>
      <c r="R10" s="130" t="s">
        <v>1</v>
      </c>
      <c r="S10" s="130"/>
      <c r="T10" s="130" t="s">
        <v>2</v>
      </c>
      <c r="U10" s="130"/>
      <c r="V10" s="351" t="s">
        <v>1</v>
      </c>
      <c r="W10" s="351"/>
      <c r="X10" s="351" t="s">
        <v>2</v>
      </c>
      <c r="Y10" s="351"/>
      <c r="Z10" s="351" t="s">
        <v>1</v>
      </c>
      <c r="AA10" s="351"/>
      <c r="AB10" s="351" t="s">
        <v>2</v>
      </c>
      <c r="AC10" s="351"/>
      <c r="AD10" s="350" t="s">
        <v>1</v>
      </c>
      <c r="AE10" s="351"/>
      <c r="AF10" s="351" t="s">
        <v>2</v>
      </c>
      <c r="AG10" s="352"/>
      <c r="AH10" s="359"/>
      <c r="AI10" s="362"/>
      <c r="AJ10" s="362"/>
    </row>
    <row r="11" spans="1:37" s="50" customFormat="1" ht="16.5" thickBot="1" x14ac:dyDescent="0.3">
      <c r="A11" s="233"/>
      <c r="B11" s="267"/>
      <c r="C11" s="133"/>
      <c r="D11" s="155"/>
      <c r="E11" s="267"/>
      <c r="F11" s="80" t="s">
        <v>3</v>
      </c>
      <c r="G11" s="98" t="s">
        <v>4</v>
      </c>
      <c r="H11" s="81" t="s">
        <v>5</v>
      </c>
      <c r="I11" s="80" t="s">
        <v>3</v>
      </c>
      <c r="J11" s="98" t="s">
        <v>4</v>
      </c>
      <c r="K11" s="81" t="s">
        <v>5</v>
      </c>
      <c r="L11" s="80" t="s">
        <v>3</v>
      </c>
      <c r="M11" s="98" t="s">
        <v>4</v>
      </c>
      <c r="N11" s="81" t="s">
        <v>5</v>
      </c>
      <c r="O11" s="80" t="s">
        <v>3</v>
      </c>
      <c r="P11" s="98" t="s">
        <v>4</v>
      </c>
      <c r="Q11" s="81" t="s">
        <v>5</v>
      </c>
      <c r="R11" s="82">
        <v>1000.4166666666666</v>
      </c>
      <c r="S11" s="82">
        <v>1000.7916666666666</v>
      </c>
      <c r="T11" s="82">
        <v>1000.4166666666666</v>
      </c>
      <c r="U11" s="82">
        <v>1000.7916666666666</v>
      </c>
      <c r="V11" s="99">
        <v>1000.4166666666666</v>
      </c>
      <c r="W11" s="99">
        <v>1000.7916666666666</v>
      </c>
      <c r="X11" s="99">
        <v>1000.4166666666666</v>
      </c>
      <c r="Y11" s="99">
        <v>1000.7916666666666</v>
      </c>
      <c r="Z11" s="99">
        <v>1000.4166666666666</v>
      </c>
      <c r="AA11" s="99">
        <v>1000.7916666666666</v>
      </c>
      <c r="AB11" s="99">
        <v>1000.4166666666666</v>
      </c>
      <c r="AC11" s="99">
        <v>1000.7916666666666</v>
      </c>
      <c r="AD11" s="101">
        <v>1000.4166666666666</v>
      </c>
      <c r="AE11" s="99">
        <v>1000.7916666666666</v>
      </c>
      <c r="AF11" s="99">
        <v>1000.4166666666666</v>
      </c>
      <c r="AG11" s="102">
        <v>1000.7916666666666</v>
      </c>
      <c r="AH11" s="360"/>
      <c r="AI11" s="362"/>
      <c r="AJ11" s="362"/>
    </row>
    <row r="12" spans="1:37" s="50" customFormat="1" ht="18.75" x14ac:dyDescent="0.25">
      <c r="A12" s="325">
        <v>1</v>
      </c>
      <c r="B12" s="132" t="s">
        <v>111</v>
      </c>
      <c r="C12" s="130">
        <v>160</v>
      </c>
      <c r="D12" s="133">
        <f>160*0.9</f>
        <v>144</v>
      </c>
      <c r="E12" s="381">
        <v>1</v>
      </c>
      <c r="F12" s="381">
        <v>0.5</v>
      </c>
      <c r="G12" s="381">
        <v>0.8</v>
      </c>
      <c r="H12" s="381">
        <v>1.6</v>
      </c>
      <c r="I12" s="381">
        <v>0.8</v>
      </c>
      <c r="J12" s="381">
        <v>0.6</v>
      </c>
      <c r="K12" s="381">
        <v>1.7</v>
      </c>
      <c r="L12" s="381">
        <v>17</v>
      </c>
      <c r="M12" s="381">
        <v>14</v>
      </c>
      <c r="N12" s="381">
        <v>56</v>
      </c>
      <c r="O12" s="381">
        <v>27</v>
      </c>
      <c r="P12" s="381">
        <v>12</v>
      </c>
      <c r="Q12" s="381">
        <v>37</v>
      </c>
      <c r="R12" s="382"/>
      <c r="S12" s="382"/>
      <c r="T12" s="382"/>
      <c r="U12" s="431"/>
      <c r="V12" s="23">
        <f t="shared" ref="V12:V23" si="0">IF(AND(F12=0,G12=0,H12=0),0,IF(AND(F12=0,G12=0),H12,IF(AND(F12=0,H12=0),G12,IF(AND(G12=0,H12=0),F12,IF(F12=0,(G12+H12)/2,IF(G12=0,(F12+H12)/2,IF(H12=0,(F12+G12)/2,(F12+G12+H12)/3)))))))</f>
        <v>0.96666666666666679</v>
      </c>
      <c r="W12" s="24">
        <f t="shared" ref="W12:W23" si="1">IF(AND(I12=0,J12=0,K12=0),0,IF(AND(I12=0,J12=0),K12,IF(AND(I12=0,K12=0),J12,IF(AND(J12=0,K12=0),I12,IF(I12=0,(J12+K12)/2,IF(J12=0,(I12+K12)/2,IF(K12=0,(I12+J12)/2,(I12+J12+K12)/3)))))))</f>
        <v>1.0333333333333332</v>
      </c>
      <c r="X12" s="24">
        <f t="shared" ref="X12:X23" si="2">IF(AND(L12=0,M12=0,N12=0),0,IF(AND(L12=0,M12=0),N12,IF(AND(L12=0,N12=0),M12,IF(AND(M12=0,N12=0),L12,IF(L12=0,(M12+N12)/2,IF(M12=0,(L12+N12)/2,IF(N12=0,(L12+M12)/2,(L12+M12+N12)/3)))))))</f>
        <v>29</v>
      </c>
      <c r="Y12" s="79">
        <f t="shared" ref="Y12:Y23" si="3">IF(AND(O12=0,P12=0,Q12=0),0,IF(AND(O12=0,P12=0),Q12,IF(AND(O12=0,Q12=0),P12,IF(AND(P12=0,Q12=0),O12,IF(O12=0,(P12+Q12)/2,IF(P12=0,(O12+Q12)/2,IF(Q12=0,(O12+P12)/2,(O12+P12+Q12)/3)))))))</f>
        <v>25.333333333333332</v>
      </c>
      <c r="Z12" s="365">
        <f>SUM(V12:V13)</f>
        <v>7.7666666666666666</v>
      </c>
      <c r="AA12" s="336">
        <f>SUM(W12:W13)</f>
        <v>5.7</v>
      </c>
      <c r="AB12" s="336">
        <f>SUM(X12:X13)</f>
        <v>42.666666666666664</v>
      </c>
      <c r="AC12" s="369">
        <f>SUM(Y12:Y13)</f>
        <v>39.333333333333329</v>
      </c>
      <c r="AD12" s="364">
        <f>Z12*0.38*0.9*SQRT(3)</f>
        <v>4.6006733550644521</v>
      </c>
      <c r="AE12" s="364">
        <f>AA12*0.38*0.9*SQRT(3)</f>
        <v>3.3764598442747693</v>
      </c>
      <c r="AF12" s="364">
        <f>AB12*0.38*0.9*SQRT(3)</f>
        <v>25.274085384045055</v>
      </c>
      <c r="AG12" s="364">
        <f t="shared" ref="AG12" si="4">AC12*0.38*0.9*SQRT(3)</f>
        <v>23.299547463416538</v>
      </c>
      <c r="AH12" s="372">
        <f>MAX(Z12:AC13)</f>
        <v>42.666666666666664</v>
      </c>
      <c r="AI12" s="364">
        <f>AH12*0.9*0.38*SQRT(3)</f>
        <v>25.274085384045055</v>
      </c>
      <c r="AJ12" s="373">
        <f>D12-AI12</f>
        <v>118.72591461595495</v>
      </c>
    </row>
    <row r="13" spans="1:37" s="50" customFormat="1" ht="19.5" thickBot="1" x14ac:dyDescent="0.3">
      <c r="A13" s="327"/>
      <c r="B13" s="133"/>
      <c r="C13" s="130"/>
      <c r="D13" s="220"/>
      <c r="E13" s="383">
        <v>2</v>
      </c>
      <c r="F13" s="383">
        <v>17.3</v>
      </c>
      <c r="G13" s="383">
        <v>0.7</v>
      </c>
      <c r="H13" s="383">
        <v>2.4</v>
      </c>
      <c r="I13" s="383">
        <v>10</v>
      </c>
      <c r="J13" s="383">
        <v>0.7</v>
      </c>
      <c r="K13" s="383">
        <v>3.3</v>
      </c>
      <c r="L13" s="383">
        <v>10</v>
      </c>
      <c r="M13" s="383">
        <v>17</v>
      </c>
      <c r="N13" s="383">
        <v>14</v>
      </c>
      <c r="O13" s="383">
        <v>10</v>
      </c>
      <c r="P13" s="383">
        <v>19</v>
      </c>
      <c r="Q13" s="383">
        <v>13</v>
      </c>
      <c r="R13" s="384"/>
      <c r="S13" s="384"/>
      <c r="T13" s="384"/>
      <c r="U13" s="432"/>
      <c r="V13" s="26">
        <f t="shared" si="0"/>
        <v>6.8</v>
      </c>
      <c r="W13" s="27">
        <f t="shared" si="1"/>
        <v>4.666666666666667</v>
      </c>
      <c r="X13" s="27">
        <f t="shared" si="2"/>
        <v>13.666666666666666</v>
      </c>
      <c r="Y13" s="32">
        <f t="shared" si="3"/>
        <v>14</v>
      </c>
      <c r="Z13" s="366"/>
      <c r="AA13" s="337"/>
      <c r="AB13" s="337"/>
      <c r="AC13" s="370"/>
      <c r="AD13" s="364"/>
      <c r="AE13" s="364"/>
      <c r="AF13" s="364"/>
      <c r="AG13" s="364"/>
      <c r="AH13" s="364"/>
      <c r="AI13" s="364"/>
      <c r="AJ13" s="373"/>
    </row>
    <row r="14" spans="1:37" s="50" customFormat="1" ht="18.75" x14ac:dyDescent="0.25">
      <c r="A14" s="325">
        <v>2</v>
      </c>
      <c r="B14" s="132" t="s">
        <v>100</v>
      </c>
      <c r="C14" s="267">
        <v>250</v>
      </c>
      <c r="D14" s="267">
        <f>250*0.9</f>
        <v>225</v>
      </c>
      <c r="E14" s="381">
        <v>1</v>
      </c>
      <c r="F14" s="381">
        <v>5.8</v>
      </c>
      <c r="G14" s="381">
        <v>4.3</v>
      </c>
      <c r="H14" s="381">
        <v>2.2999999999999998</v>
      </c>
      <c r="I14" s="381">
        <v>6.2</v>
      </c>
      <c r="J14" s="381">
        <v>4</v>
      </c>
      <c r="K14" s="381">
        <v>2</v>
      </c>
      <c r="L14" s="381">
        <v>0</v>
      </c>
      <c r="M14" s="381">
        <v>6</v>
      </c>
      <c r="N14" s="381">
        <v>2</v>
      </c>
      <c r="O14" s="381">
        <v>1</v>
      </c>
      <c r="P14" s="381">
        <v>6</v>
      </c>
      <c r="Q14" s="381">
        <v>1</v>
      </c>
      <c r="R14" s="382"/>
      <c r="S14" s="382"/>
      <c r="T14" s="382"/>
      <c r="U14" s="431"/>
      <c r="V14" s="23">
        <f t="shared" si="0"/>
        <v>4.1333333333333329</v>
      </c>
      <c r="W14" s="30">
        <f t="shared" si="1"/>
        <v>4.0666666666666664</v>
      </c>
      <c r="X14" s="30">
        <f t="shared" si="2"/>
        <v>4</v>
      </c>
      <c r="Y14" s="33">
        <f t="shared" si="3"/>
        <v>2.6666666666666665</v>
      </c>
      <c r="Z14" s="365">
        <f>SUM(V14:V19)</f>
        <v>43.533333333333331</v>
      </c>
      <c r="AA14" s="336">
        <f>SUM(W14:W19)</f>
        <v>37.866666666666667</v>
      </c>
      <c r="AB14" s="336">
        <f>SUM(X14:X19)</f>
        <v>43.666666666666664</v>
      </c>
      <c r="AC14" s="369">
        <f>SUM(Y14:Y19)</f>
        <v>43.666666666666664</v>
      </c>
      <c r="AD14" s="364">
        <f>Z14*0.38*0.9*SQRT(3)</f>
        <v>25.787465243408469</v>
      </c>
      <c r="AE14" s="364">
        <f>AA14*0.38*0.9*SQRT(3)</f>
        <v>22.430750778339988</v>
      </c>
      <c r="AF14" s="364">
        <f>AB14*0.38*0.9*SQRT(3)</f>
        <v>25.866446760233615</v>
      </c>
      <c r="AG14" s="364">
        <f t="shared" ref="AG14" si="5">AC14*0.38*0.9*SQRT(3)</f>
        <v>25.866446760233615</v>
      </c>
      <c r="AH14" s="372">
        <f>MAX(Z14:AC19)</f>
        <v>43.666666666666664</v>
      </c>
      <c r="AI14" s="364">
        <f>AH14*0.38*0.9*SQRT(3)</f>
        <v>25.866446760233615</v>
      </c>
      <c r="AJ14" s="373">
        <f>D14-AI14</f>
        <v>199.1335532397664</v>
      </c>
    </row>
    <row r="15" spans="1:37" s="50" customFormat="1" ht="18.75" x14ac:dyDescent="0.25">
      <c r="A15" s="326"/>
      <c r="B15" s="133"/>
      <c r="C15" s="133"/>
      <c r="D15" s="133"/>
      <c r="E15" s="383">
        <v>2</v>
      </c>
      <c r="F15" s="383">
        <v>6.2</v>
      </c>
      <c r="G15" s="383">
        <v>10.7</v>
      </c>
      <c r="H15" s="383">
        <v>14.4</v>
      </c>
      <c r="I15" s="383">
        <v>5.3</v>
      </c>
      <c r="J15" s="383">
        <v>8.4</v>
      </c>
      <c r="K15" s="383">
        <v>10.4</v>
      </c>
      <c r="L15" s="383">
        <v>6</v>
      </c>
      <c r="M15" s="383">
        <v>15</v>
      </c>
      <c r="N15" s="383">
        <v>9</v>
      </c>
      <c r="O15" s="383">
        <v>4</v>
      </c>
      <c r="P15" s="383">
        <v>19</v>
      </c>
      <c r="Q15" s="383">
        <v>15</v>
      </c>
      <c r="R15" s="384"/>
      <c r="S15" s="384"/>
      <c r="T15" s="384"/>
      <c r="U15" s="432"/>
      <c r="V15" s="29">
        <f t="shared" si="0"/>
        <v>10.433333333333332</v>
      </c>
      <c r="W15" s="27">
        <f t="shared" si="1"/>
        <v>8.0333333333333332</v>
      </c>
      <c r="X15" s="27">
        <f t="shared" si="2"/>
        <v>10</v>
      </c>
      <c r="Y15" s="32">
        <f t="shared" si="3"/>
        <v>12.666666666666666</v>
      </c>
      <c r="Z15" s="366"/>
      <c r="AA15" s="337"/>
      <c r="AB15" s="337"/>
      <c r="AC15" s="370"/>
      <c r="AD15" s="364"/>
      <c r="AE15" s="364"/>
      <c r="AF15" s="364"/>
      <c r="AG15" s="364"/>
      <c r="AH15" s="364"/>
      <c r="AI15" s="364"/>
      <c r="AJ15" s="373"/>
    </row>
    <row r="16" spans="1:37" s="50" customFormat="1" ht="18.75" x14ac:dyDescent="0.25">
      <c r="A16" s="326"/>
      <c r="B16" s="133"/>
      <c r="C16" s="133"/>
      <c r="D16" s="133"/>
      <c r="E16" s="385" t="s">
        <v>120</v>
      </c>
      <c r="F16" s="385">
        <v>10.199999999999999</v>
      </c>
      <c r="G16" s="385">
        <v>6.1</v>
      </c>
      <c r="H16" s="385">
        <v>15.4</v>
      </c>
      <c r="I16" s="385">
        <v>8.1999999999999993</v>
      </c>
      <c r="J16" s="385">
        <v>5.3</v>
      </c>
      <c r="K16" s="385">
        <v>14</v>
      </c>
      <c r="L16" s="385">
        <v>30</v>
      </c>
      <c r="M16" s="385">
        <v>1</v>
      </c>
      <c r="N16" s="385">
        <v>10</v>
      </c>
      <c r="O16" s="385">
        <v>6</v>
      </c>
      <c r="P16" s="385">
        <v>2</v>
      </c>
      <c r="Q16" s="385">
        <v>14</v>
      </c>
      <c r="R16" s="386"/>
      <c r="S16" s="386"/>
      <c r="T16" s="386"/>
      <c r="U16" s="433"/>
      <c r="V16" s="29">
        <f t="shared" si="0"/>
        <v>10.566666666666665</v>
      </c>
      <c r="W16" s="27">
        <f t="shared" si="1"/>
        <v>9.1666666666666661</v>
      </c>
      <c r="X16" s="27">
        <f t="shared" si="2"/>
        <v>13.666666666666666</v>
      </c>
      <c r="Y16" s="32">
        <f t="shared" si="3"/>
        <v>7.333333333333333</v>
      </c>
      <c r="Z16" s="366"/>
      <c r="AA16" s="337"/>
      <c r="AB16" s="337"/>
      <c r="AC16" s="370"/>
      <c r="AD16" s="364">
        <f>Z16*0.38*0.9*SQRT(3)</f>
        <v>0</v>
      </c>
      <c r="AE16" s="364">
        <f>AA16*0.38*0.9*SQRT(3)</f>
        <v>0</v>
      </c>
      <c r="AF16" s="364">
        <f>AB16*0.38*0.9*SQRT(3)</f>
        <v>0</v>
      </c>
      <c r="AG16" s="364">
        <f t="shared" ref="AG16" si="6">AC16*0.38*0.9*SQRT(3)</f>
        <v>0</v>
      </c>
      <c r="AH16" s="364">
        <f t="shared" ref="AH16" si="7">MAX(Z16:AC17)</f>
        <v>0</v>
      </c>
      <c r="AI16" s="364">
        <f t="shared" ref="AI16" si="8">AD16*0.38*0.9*SQRT(3)</f>
        <v>0</v>
      </c>
      <c r="AJ16" s="373"/>
    </row>
    <row r="17" spans="1:37" s="50" customFormat="1" ht="18.75" x14ac:dyDescent="0.25">
      <c r="A17" s="326"/>
      <c r="B17" s="133"/>
      <c r="C17" s="133"/>
      <c r="D17" s="133"/>
      <c r="E17" s="383">
        <v>3</v>
      </c>
      <c r="F17" s="383">
        <v>0.9</v>
      </c>
      <c r="G17" s="383">
        <v>15.1</v>
      </c>
      <c r="H17" s="383">
        <v>0.6</v>
      </c>
      <c r="I17" s="383">
        <v>0.8</v>
      </c>
      <c r="J17" s="383">
        <v>13</v>
      </c>
      <c r="K17" s="383">
        <v>0.4</v>
      </c>
      <c r="L17" s="383">
        <v>1</v>
      </c>
      <c r="M17" s="383">
        <v>8</v>
      </c>
      <c r="N17" s="383">
        <v>2</v>
      </c>
      <c r="O17" s="383">
        <v>1</v>
      </c>
      <c r="P17" s="383">
        <v>17</v>
      </c>
      <c r="Q17" s="383">
        <v>1</v>
      </c>
      <c r="R17" s="384"/>
      <c r="S17" s="384"/>
      <c r="T17" s="384"/>
      <c r="U17" s="432"/>
      <c r="V17" s="29">
        <f t="shared" si="0"/>
        <v>5.5333333333333341</v>
      </c>
      <c r="W17" s="27">
        <f t="shared" si="1"/>
        <v>4.7333333333333334</v>
      </c>
      <c r="X17" s="27">
        <f t="shared" si="2"/>
        <v>3.6666666666666665</v>
      </c>
      <c r="Y17" s="32">
        <f t="shared" si="3"/>
        <v>6.333333333333333</v>
      </c>
      <c r="Z17" s="366"/>
      <c r="AA17" s="337"/>
      <c r="AB17" s="337"/>
      <c r="AC17" s="370"/>
      <c r="AD17" s="364"/>
      <c r="AE17" s="364"/>
      <c r="AF17" s="364"/>
      <c r="AG17" s="364"/>
      <c r="AH17" s="364"/>
      <c r="AI17" s="364"/>
      <c r="AJ17" s="373"/>
    </row>
    <row r="18" spans="1:37" s="50" customFormat="1" ht="18.75" x14ac:dyDescent="0.25">
      <c r="A18" s="326"/>
      <c r="B18" s="133"/>
      <c r="C18" s="133"/>
      <c r="D18" s="133"/>
      <c r="E18" s="385">
        <v>4</v>
      </c>
      <c r="F18" s="385">
        <v>4.5999999999999996</v>
      </c>
      <c r="G18" s="385">
        <v>10.7</v>
      </c>
      <c r="H18" s="385">
        <v>18.8</v>
      </c>
      <c r="I18" s="385">
        <v>4.2</v>
      </c>
      <c r="J18" s="385">
        <v>9.8000000000000007</v>
      </c>
      <c r="K18" s="385">
        <v>17.2</v>
      </c>
      <c r="L18" s="385">
        <v>18</v>
      </c>
      <c r="M18" s="385">
        <v>4</v>
      </c>
      <c r="N18" s="385">
        <v>11</v>
      </c>
      <c r="O18" s="385">
        <v>17</v>
      </c>
      <c r="P18" s="385">
        <v>5</v>
      </c>
      <c r="Q18" s="385">
        <v>18</v>
      </c>
      <c r="R18" s="386"/>
      <c r="S18" s="386"/>
      <c r="T18" s="386"/>
      <c r="U18" s="433"/>
      <c r="V18" s="29">
        <f t="shared" si="0"/>
        <v>11.366666666666667</v>
      </c>
      <c r="W18" s="27">
        <f t="shared" si="1"/>
        <v>10.4</v>
      </c>
      <c r="X18" s="27">
        <f t="shared" si="2"/>
        <v>11</v>
      </c>
      <c r="Y18" s="32">
        <f t="shared" si="3"/>
        <v>13.333333333333334</v>
      </c>
      <c r="Z18" s="366"/>
      <c r="AA18" s="337"/>
      <c r="AB18" s="337"/>
      <c r="AC18" s="370"/>
      <c r="AD18" s="364">
        <f>Z18*0.38*0.9*SQRT(3)</f>
        <v>0</v>
      </c>
      <c r="AE18" s="364">
        <f>AA18*0.38*0.9*SQRT(3)</f>
        <v>0</v>
      </c>
      <c r="AF18" s="364">
        <f>AB18*0.38*0.9*SQRT(3)</f>
        <v>0</v>
      </c>
      <c r="AG18" s="364">
        <f t="shared" ref="AG18" si="9">AC18*0.38*0.9*SQRT(3)</f>
        <v>0</v>
      </c>
      <c r="AH18" s="364">
        <f t="shared" ref="AH18" si="10">MAX(Z18:AC19)</f>
        <v>0</v>
      </c>
      <c r="AI18" s="364">
        <f t="shared" ref="AI18" si="11">AD18*0.38*0.9*SQRT(3)</f>
        <v>0</v>
      </c>
      <c r="AJ18" s="373"/>
    </row>
    <row r="19" spans="1:37" s="50" customFormat="1" ht="19.5" thickBot="1" x14ac:dyDescent="0.3">
      <c r="A19" s="326"/>
      <c r="B19" s="133"/>
      <c r="C19" s="134"/>
      <c r="D19" s="134"/>
      <c r="E19" s="383">
        <v>5</v>
      </c>
      <c r="F19" s="383">
        <v>1.2</v>
      </c>
      <c r="G19" s="383">
        <v>0.9</v>
      </c>
      <c r="H19" s="383">
        <v>2.4</v>
      </c>
      <c r="I19" s="383">
        <v>1.2</v>
      </c>
      <c r="J19" s="383">
        <v>0.8</v>
      </c>
      <c r="K19" s="383">
        <v>2.4</v>
      </c>
      <c r="L19" s="383">
        <v>1</v>
      </c>
      <c r="M19" s="383">
        <v>1</v>
      </c>
      <c r="N19" s="383">
        <v>2</v>
      </c>
      <c r="O19" s="383">
        <v>1</v>
      </c>
      <c r="P19" s="383">
        <v>1</v>
      </c>
      <c r="Q19" s="383">
        <v>2</v>
      </c>
      <c r="R19" s="384"/>
      <c r="S19" s="384"/>
      <c r="T19" s="384"/>
      <c r="U19" s="432"/>
      <c r="V19" s="29">
        <f t="shared" si="0"/>
        <v>1.5</v>
      </c>
      <c r="W19" s="27">
        <f t="shared" si="1"/>
        <v>1.4666666666666668</v>
      </c>
      <c r="X19" s="27">
        <f t="shared" si="2"/>
        <v>1.3333333333333333</v>
      </c>
      <c r="Y19" s="32">
        <f t="shared" si="3"/>
        <v>1.3333333333333333</v>
      </c>
      <c r="Z19" s="366"/>
      <c r="AA19" s="337"/>
      <c r="AB19" s="337"/>
      <c r="AC19" s="370"/>
      <c r="AD19" s="364"/>
      <c r="AE19" s="364"/>
      <c r="AF19" s="364"/>
      <c r="AG19" s="364"/>
      <c r="AH19" s="364"/>
      <c r="AI19" s="364"/>
      <c r="AJ19" s="373"/>
    </row>
    <row r="20" spans="1:37" s="50" customFormat="1" ht="18.75" x14ac:dyDescent="0.25">
      <c r="A20" s="229">
        <v>3</v>
      </c>
      <c r="B20" s="119" t="s">
        <v>17</v>
      </c>
      <c r="C20" s="119">
        <v>250</v>
      </c>
      <c r="D20" s="119">
        <f>250*0.9</f>
        <v>225</v>
      </c>
      <c r="E20" s="381">
        <v>1</v>
      </c>
      <c r="F20" s="381">
        <v>17.8</v>
      </c>
      <c r="G20" s="381">
        <v>11.3</v>
      </c>
      <c r="H20" s="381">
        <v>3.2</v>
      </c>
      <c r="I20" s="381">
        <v>16.100000000000001</v>
      </c>
      <c r="J20" s="381">
        <v>10</v>
      </c>
      <c r="K20" s="381">
        <v>2.1</v>
      </c>
      <c r="L20" s="381">
        <v>19</v>
      </c>
      <c r="M20" s="381">
        <v>29</v>
      </c>
      <c r="N20" s="381">
        <v>22</v>
      </c>
      <c r="O20" s="381">
        <v>26</v>
      </c>
      <c r="P20" s="381">
        <v>22</v>
      </c>
      <c r="Q20" s="381">
        <v>36</v>
      </c>
      <c r="R20" s="382"/>
      <c r="S20" s="382"/>
      <c r="T20" s="382"/>
      <c r="U20" s="431"/>
      <c r="V20" s="23">
        <f t="shared" si="0"/>
        <v>10.766666666666667</v>
      </c>
      <c r="W20" s="30">
        <f t="shared" si="1"/>
        <v>9.4</v>
      </c>
      <c r="X20" s="30">
        <f t="shared" si="2"/>
        <v>23.333333333333332</v>
      </c>
      <c r="Y20" s="33">
        <f t="shared" si="3"/>
        <v>28</v>
      </c>
      <c r="Z20" s="365">
        <f>SUM(V20:V23)</f>
        <v>35.533333333333331</v>
      </c>
      <c r="AA20" s="336">
        <f>SUM(W20:W23)</f>
        <v>31.56666666666667</v>
      </c>
      <c r="AB20" s="336">
        <f>SUM(X20:X23)</f>
        <v>48.666666666666671</v>
      </c>
      <c r="AC20" s="369">
        <f>SUM(Y20:Y23)</f>
        <v>55.333333333333336</v>
      </c>
      <c r="AD20" s="364">
        <f>Z20*0.38*0.9*SQRT(3)</f>
        <v>21.048574233900023</v>
      </c>
      <c r="AE20" s="364">
        <f>AA20*0.38*0.9*SQRT(3)</f>
        <v>18.698874108352086</v>
      </c>
      <c r="AF20" s="364">
        <f t="shared" ref="AF20:AG20" si="12">AB20*0.38*0.9*SQRT(3)</f>
        <v>28.828253641176396</v>
      </c>
      <c r="AG20" s="364">
        <f t="shared" si="12"/>
        <v>32.77732948243343</v>
      </c>
      <c r="AH20" s="372">
        <f>MAX(Z20:AC23)</f>
        <v>55.333333333333336</v>
      </c>
      <c r="AI20" s="364">
        <f>AH20*0.38*0.9*SQRT(3)</f>
        <v>32.77732948243343</v>
      </c>
      <c r="AJ20" s="373">
        <f>D20-AI20</f>
        <v>192.22267051756657</v>
      </c>
    </row>
    <row r="21" spans="1:37" s="50" customFormat="1" ht="18.75" x14ac:dyDescent="0.25">
      <c r="A21" s="236"/>
      <c r="B21" s="120"/>
      <c r="C21" s="120"/>
      <c r="D21" s="120"/>
      <c r="E21" s="383">
        <v>2</v>
      </c>
      <c r="F21" s="383">
        <v>11.2</v>
      </c>
      <c r="G21" s="383">
        <v>9.3000000000000007</v>
      </c>
      <c r="H21" s="383">
        <v>6</v>
      </c>
      <c r="I21" s="383">
        <v>4.9000000000000004</v>
      </c>
      <c r="J21" s="383">
        <v>8.8000000000000007</v>
      </c>
      <c r="K21" s="383">
        <v>5</v>
      </c>
      <c r="L21" s="383">
        <v>17</v>
      </c>
      <c r="M21" s="383">
        <v>8</v>
      </c>
      <c r="N21" s="383">
        <v>4</v>
      </c>
      <c r="O21" s="383">
        <v>18</v>
      </c>
      <c r="P21" s="383">
        <v>10</v>
      </c>
      <c r="Q21" s="383">
        <v>2</v>
      </c>
      <c r="R21" s="384"/>
      <c r="S21" s="384"/>
      <c r="T21" s="384"/>
      <c r="U21" s="432"/>
      <c r="V21" s="29">
        <f t="shared" si="0"/>
        <v>8.8333333333333339</v>
      </c>
      <c r="W21" s="27">
        <f t="shared" si="1"/>
        <v>6.2333333333333343</v>
      </c>
      <c r="X21" s="27">
        <f t="shared" si="2"/>
        <v>9.6666666666666661</v>
      </c>
      <c r="Y21" s="32">
        <f t="shared" si="3"/>
        <v>10</v>
      </c>
      <c r="Z21" s="366"/>
      <c r="AA21" s="337"/>
      <c r="AB21" s="337"/>
      <c r="AC21" s="370"/>
      <c r="AD21" s="364"/>
      <c r="AE21" s="364"/>
      <c r="AF21" s="364"/>
      <c r="AG21" s="364"/>
      <c r="AH21" s="364"/>
      <c r="AI21" s="364"/>
      <c r="AJ21" s="373"/>
    </row>
    <row r="22" spans="1:37" s="50" customFormat="1" ht="18.75" x14ac:dyDescent="0.25">
      <c r="A22" s="236"/>
      <c r="B22" s="120"/>
      <c r="C22" s="120"/>
      <c r="D22" s="120"/>
      <c r="E22" s="385">
        <v>3</v>
      </c>
      <c r="F22" s="385">
        <v>10.6</v>
      </c>
      <c r="G22" s="385">
        <v>0.8</v>
      </c>
      <c r="H22" s="385">
        <v>10.199999999999999</v>
      </c>
      <c r="I22" s="385">
        <v>10.199999999999999</v>
      </c>
      <c r="J22" s="385">
        <v>0.8</v>
      </c>
      <c r="K22" s="385">
        <v>10.6</v>
      </c>
      <c r="L22" s="385">
        <v>1</v>
      </c>
      <c r="M22" s="385">
        <v>8</v>
      </c>
      <c r="N22" s="385">
        <v>1</v>
      </c>
      <c r="O22" s="385">
        <v>1</v>
      </c>
      <c r="P22" s="385">
        <v>8</v>
      </c>
      <c r="Q22" s="385">
        <v>1</v>
      </c>
      <c r="R22" s="386"/>
      <c r="S22" s="386"/>
      <c r="T22" s="386"/>
      <c r="U22" s="433"/>
      <c r="V22" s="29">
        <f t="shared" si="0"/>
        <v>7.2</v>
      </c>
      <c r="W22" s="27">
        <f t="shared" si="1"/>
        <v>7.2</v>
      </c>
      <c r="X22" s="27">
        <f t="shared" si="2"/>
        <v>3.3333333333333335</v>
      </c>
      <c r="Y22" s="32">
        <f t="shared" si="3"/>
        <v>3.3333333333333335</v>
      </c>
      <c r="Z22" s="366"/>
      <c r="AA22" s="337"/>
      <c r="AB22" s="337"/>
      <c r="AC22" s="370"/>
      <c r="AD22" s="364">
        <f>Z22*0.38*0.9*SQRT(3)</f>
        <v>0</v>
      </c>
      <c r="AE22" s="364">
        <f>AA22*0.38*0.9*SQRT(3)</f>
        <v>0</v>
      </c>
      <c r="AF22" s="364">
        <f t="shared" ref="AF22:AG22" si="13">AB22*0.38*0.9*SQRT(3)</f>
        <v>0</v>
      </c>
      <c r="AG22" s="364">
        <f t="shared" si="13"/>
        <v>0</v>
      </c>
      <c r="AH22" s="364">
        <f t="shared" ref="AH22" si="14">MAX(Z22:AC23)</f>
        <v>0</v>
      </c>
      <c r="AI22" s="364">
        <f t="shared" ref="AI22" si="15">AD22*0.38*0.9*SQRT(3)</f>
        <v>0</v>
      </c>
      <c r="AJ22" s="373"/>
    </row>
    <row r="23" spans="1:37" s="50" customFormat="1" ht="18.75" x14ac:dyDescent="0.25">
      <c r="A23" s="123"/>
      <c r="B23" s="124"/>
      <c r="C23" s="124"/>
      <c r="D23" s="124"/>
      <c r="E23" s="383">
        <v>4</v>
      </c>
      <c r="F23" s="383">
        <v>8.4</v>
      </c>
      <c r="G23" s="383">
        <v>8.4</v>
      </c>
      <c r="H23" s="383">
        <v>9.4</v>
      </c>
      <c r="I23" s="383">
        <v>8.4</v>
      </c>
      <c r="J23" s="383">
        <v>8.4</v>
      </c>
      <c r="K23" s="383">
        <v>9.4</v>
      </c>
      <c r="L23" s="383">
        <v>14</v>
      </c>
      <c r="M23" s="383">
        <v>8</v>
      </c>
      <c r="N23" s="383">
        <v>15</v>
      </c>
      <c r="O23" s="383">
        <v>15</v>
      </c>
      <c r="P23" s="383">
        <v>12</v>
      </c>
      <c r="Q23" s="383">
        <v>15</v>
      </c>
      <c r="R23" s="384"/>
      <c r="S23" s="384"/>
      <c r="T23" s="384"/>
      <c r="U23" s="432"/>
      <c r="V23" s="29">
        <f t="shared" si="0"/>
        <v>8.7333333333333343</v>
      </c>
      <c r="W23" s="27">
        <f t="shared" si="1"/>
        <v>8.7333333333333343</v>
      </c>
      <c r="X23" s="27">
        <f t="shared" si="2"/>
        <v>12.333333333333334</v>
      </c>
      <c r="Y23" s="32">
        <f t="shared" si="3"/>
        <v>14</v>
      </c>
      <c r="Z23" s="367"/>
      <c r="AA23" s="368"/>
      <c r="AB23" s="368"/>
      <c r="AC23" s="371"/>
      <c r="AD23" s="364"/>
      <c r="AE23" s="364"/>
      <c r="AF23" s="364"/>
      <c r="AG23" s="364"/>
      <c r="AH23" s="364"/>
      <c r="AI23" s="364"/>
      <c r="AJ23" s="373"/>
    </row>
    <row r="24" spans="1:37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>
        <f>SUM(AF12:AF23)</f>
        <v>79.968785785455054</v>
      </c>
      <c r="AG24" s="50">
        <f>SUM(AG12:AG23)</f>
        <v>81.943323706083589</v>
      </c>
      <c r="AH24" s="50"/>
      <c r="AI24" s="50"/>
      <c r="AJ24" s="50"/>
      <c r="AK24" s="50"/>
    </row>
    <row r="25" spans="1:37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</sheetData>
  <sheetProtection password="CCE5" sheet="1" objects="1" scenarios="1" formatCells="0" formatColumns="0" formatRows="0" insertRows="0"/>
  <mergeCells count="73">
    <mergeCell ref="D20:D23"/>
    <mergeCell ref="AJ20:AJ23"/>
    <mergeCell ref="AJ14:AJ19"/>
    <mergeCell ref="AJ12:AJ13"/>
    <mergeCell ref="AJ8:AJ11"/>
    <mergeCell ref="AH8:AH11"/>
    <mergeCell ref="AI8:AI11"/>
    <mergeCell ref="Z10:AA10"/>
    <mergeCell ref="AB10:AC10"/>
    <mergeCell ref="AD10:AE10"/>
    <mergeCell ref="AF10:AG10"/>
    <mergeCell ref="X10:Y10"/>
    <mergeCell ref="R8:U9"/>
    <mergeCell ref="V8:Y9"/>
    <mergeCell ref="Z8:AC9"/>
    <mergeCell ref="AD8:AG9"/>
    <mergeCell ref="B2:Q3"/>
    <mergeCell ref="A8:A11"/>
    <mergeCell ref="B8:B11"/>
    <mergeCell ref="C8:C11"/>
    <mergeCell ref="E8:E11"/>
    <mergeCell ref="F8:Q8"/>
    <mergeCell ref="F9:K9"/>
    <mergeCell ref="L9:Q9"/>
    <mergeCell ref="F10:H10"/>
    <mergeCell ref="I10:K10"/>
    <mergeCell ref="L10:N10"/>
    <mergeCell ref="O10:Q10"/>
    <mergeCell ref="D8:D11"/>
    <mergeCell ref="R10:S10"/>
    <mergeCell ref="T10:U10"/>
    <mergeCell ref="V10:W10"/>
    <mergeCell ref="AH12:AH13"/>
    <mergeCell ref="AI12:AI13"/>
    <mergeCell ref="AC12:AC13"/>
    <mergeCell ref="AD12:AD13"/>
    <mergeCell ref="AE12:AE13"/>
    <mergeCell ref="AF12:AF13"/>
    <mergeCell ref="AG12:AG13"/>
    <mergeCell ref="B12:B13"/>
    <mergeCell ref="C12:C13"/>
    <mergeCell ref="Z12:Z13"/>
    <mergeCell ref="AA12:AA13"/>
    <mergeCell ref="AB12:AB13"/>
    <mergeCell ref="D12:D13"/>
    <mergeCell ref="AD14:AD19"/>
    <mergeCell ref="AE14:AE19"/>
    <mergeCell ref="AF14:AF19"/>
    <mergeCell ref="AG14:AG19"/>
    <mergeCell ref="AI20:AI23"/>
    <mergeCell ref="AH20:AH23"/>
    <mergeCell ref="A14:A19"/>
    <mergeCell ref="B14:B19"/>
    <mergeCell ref="C14:C19"/>
    <mergeCell ref="Z14:Z19"/>
    <mergeCell ref="AA14:AA19"/>
    <mergeCell ref="D14:D19"/>
    <mergeCell ref="AB14:AB19"/>
    <mergeCell ref="A12:A13"/>
    <mergeCell ref="AI14:AI19"/>
    <mergeCell ref="A20:A23"/>
    <mergeCell ref="B20:B23"/>
    <mergeCell ref="C20:C23"/>
    <mergeCell ref="Z20:Z23"/>
    <mergeCell ref="AA20:AA23"/>
    <mergeCell ref="AB20:AB23"/>
    <mergeCell ref="AC20:AC23"/>
    <mergeCell ref="AD20:AD23"/>
    <mergeCell ref="AE20:AE23"/>
    <mergeCell ref="AC14:AC19"/>
    <mergeCell ref="AH14:AH19"/>
    <mergeCell ref="AF20:AF23"/>
    <mergeCell ref="AG20:AG23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zoomScale="70" zoomScaleNormal="70" workbookViewId="0">
      <selection activeCell="A2" sqref="A2:XFD145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6" width="11.285156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527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x14ac:dyDescent="0.25">
      <c r="A8" s="110" t="s">
        <v>0</v>
      </c>
      <c r="B8" s="129" t="s">
        <v>11</v>
      </c>
      <c r="C8" s="129" t="s">
        <v>13</v>
      </c>
      <c r="D8" s="132" t="s">
        <v>910</v>
      </c>
      <c r="E8" s="129" t="s">
        <v>12</v>
      </c>
      <c r="F8" s="129" t="s">
        <v>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59" t="s">
        <v>10</v>
      </c>
      <c r="S8" s="159"/>
      <c r="T8" s="159"/>
      <c r="U8" s="159"/>
      <c r="V8" s="165" t="s">
        <v>7</v>
      </c>
      <c r="W8" s="165"/>
      <c r="X8" s="165"/>
      <c r="Y8" s="165"/>
      <c r="Z8" s="165" t="s">
        <v>8</v>
      </c>
      <c r="AA8" s="165"/>
      <c r="AB8" s="165"/>
      <c r="AC8" s="165"/>
      <c r="AD8" s="165" t="s">
        <v>97</v>
      </c>
      <c r="AE8" s="165"/>
      <c r="AF8" s="165"/>
      <c r="AG8" s="165"/>
      <c r="AH8" s="165" t="s">
        <v>9</v>
      </c>
      <c r="AI8" s="166" t="s">
        <v>98</v>
      </c>
      <c r="AJ8" s="166" t="s">
        <v>909</v>
      </c>
    </row>
    <row r="9" spans="1:37" s="50" customFormat="1" ht="33" customHeight="1" x14ac:dyDescent="0.25">
      <c r="A9" s="111"/>
      <c r="B9" s="130"/>
      <c r="C9" s="130"/>
      <c r="D9" s="133"/>
      <c r="E9" s="130"/>
      <c r="F9" s="130" t="s">
        <v>1</v>
      </c>
      <c r="G9" s="130"/>
      <c r="H9" s="130"/>
      <c r="I9" s="130"/>
      <c r="J9" s="130"/>
      <c r="K9" s="130"/>
      <c r="L9" s="130" t="s">
        <v>2</v>
      </c>
      <c r="M9" s="130"/>
      <c r="N9" s="130"/>
      <c r="O9" s="130"/>
      <c r="P9" s="130"/>
      <c r="Q9" s="130"/>
      <c r="R9" s="306"/>
      <c r="S9" s="306"/>
      <c r="T9" s="306"/>
      <c r="U9" s="306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307"/>
      <c r="AJ9" s="307"/>
    </row>
    <row r="10" spans="1:37" s="50" customFormat="1" ht="15.75" x14ac:dyDescent="0.25">
      <c r="A10" s="111"/>
      <c r="B10" s="130"/>
      <c r="C10" s="130"/>
      <c r="D10" s="133"/>
      <c r="E10" s="130"/>
      <c r="F10" s="270">
        <v>1000.4166666666666</v>
      </c>
      <c r="G10" s="270"/>
      <c r="H10" s="270"/>
      <c r="I10" s="270">
        <v>1000.7916666666666</v>
      </c>
      <c r="J10" s="270"/>
      <c r="K10" s="270"/>
      <c r="L10" s="270">
        <v>1000.4166666666666</v>
      </c>
      <c r="M10" s="270"/>
      <c r="N10" s="270"/>
      <c r="O10" s="270">
        <v>1000.7916666666666</v>
      </c>
      <c r="P10" s="270"/>
      <c r="Q10" s="270"/>
      <c r="R10" s="130" t="s">
        <v>1</v>
      </c>
      <c r="S10" s="130"/>
      <c r="T10" s="130" t="s">
        <v>2</v>
      </c>
      <c r="U10" s="130"/>
      <c r="V10" s="268" t="s">
        <v>1</v>
      </c>
      <c r="W10" s="268"/>
      <c r="X10" s="268" t="s">
        <v>2</v>
      </c>
      <c r="Y10" s="268"/>
      <c r="Z10" s="268" t="s">
        <v>1</v>
      </c>
      <c r="AA10" s="268"/>
      <c r="AB10" s="268" t="s">
        <v>2</v>
      </c>
      <c r="AC10" s="268"/>
      <c r="AD10" s="268" t="s">
        <v>1</v>
      </c>
      <c r="AE10" s="268"/>
      <c r="AF10" s="268" t="s">
        <v>2</v>
      </c>
      <c r="AG10" s="268"/>
      <c r="AH10" s="268"/>
      <c r="AI10" s="307"/>
      <c r="AJ10" s="307"/>
    </row>
    <row r="11" spans="1:37" s="50" customFormat="1" ht="16.5" thickBot="1" x14ac:dyDescent="0.3">
      <c r="A11" s="111"/>
      <c r="B11" s="130"/>
      <c r="C11" s="130"/>
      <c r="D11" s="220"/>
      <c r="E11" s="130"/>
      <c r="F11" s="88" t="s">
        <v>3</v>
      </c>
      <c r="G11" s="97" t="s">
        <v>4</v>
      </c>
      <c r="H11" s="89" t="s">
        <v>5</v>
      </c>
      <c r="I11" s="88" t="s">
        <v>3</v>
      </c>
      <c r="J11" s="97" t="s">
        <v>4</v>
      </c>
      <c r="K11" s="89" t="s">
        <v>5</v>
      </c>
      <c r="L11" s="88" t="s">
        <v>3</v>
      </c>
      <c r="M11" s="97" t="s">
        <v>4</v>
      </c>
      <c r="N11" s="89" t="s">
        <v>5</v>
      </c>
      <c r="O11" s="88" t="s">
        <v>3</v>
      </c>
      <c r="P11" s="97" t="s">
        <v>4</v>
      </c>
      <c r="Q11" s="89" t="s">
        <v>5</v>
      </c>
      <c r="R11" s="90">
        <v>1000.4166666666666</v>
      </c>
      <c r="S11" s="90">
        <v>1000.7916666666666</v>
      </c>
      <c r="T11" s="90">
        <v>1000.4166666666666</v>
      </c>
      <c r="U11" s="90">
        <v>1000.7916666666666</v>
      </c>
      <c r="V11" s="91">
        <v>1000.4166666666666</v>
      </c>
      <c r="W11" s="91">
        <v>1000.7916666666666</v>
      </c>
      <c r="X11" s="91">
        <v>1000.4166666666666</v>
      </c>
      <c r="Y11" s="91">
        <v>1000.7916666666666</v>
      </c>
      <c r="Z11" s="91">
        <v>1000.4166666666666</v>
      </c>
      <c r="AA11" s="91">
        <v>1000.7916666666666</v>
      </c>
      <c r="AB11" s="91">
        <v>1000.4166666666666</v>
      </c>
      <c r="AC11" s="91">
        <v>1000.7916666666666</v>
      </c>
      <c r="AD11" s="91">
        <v>1000.4166666666666</v>
      </c>
      <c r="AE11" s="91">
        <v>1000.7916666666666</v>
      </c>
      <c r="AF11" s="91">
        <v>1000.4166666666666</v>
      </c>
      <c r="AG11" s="91">
        <v>1000.7916666666666</v>
      </c>
      <c r="AH11" s="268"/>
      <c r="AI11" s="307"/>
      <c r="AJ11" s="307"/>
    </row>
    <row r="12" spans="1:37" s="50" customFormat="1" ht="15.75" x14ac:dyDescent="0.25">
      <c r="A12" s="127">
        <v>1</v>
      </c>
      <c r="B12" s="130" t="s">
        <v>111</v>
      </c>
      <c r="C12" s="130" t="s">
        <v>412</v>
      </c>
      <c r="D12" s="132">
        <f>320*0.9</f>
        <v>288</v>
      </c>
      <c r="E12" s="385" t="s">
        <v>413</v>
      </c>
      <c r="F12" s="385">
        <v>11</v>
      </c>
      <c r="G12" s="385">
        <v>8</v>
      </c>
      <c r="H12" s="385">
        <v>10</v>
      </c>
      <c r="I12" s="385">
        <v>16</v>
      </c>
      <c r="J12" s="385">
        <v>13</v>
      </c>
      <c r="K12" s="385">
        <v>18</v>
      </c>
      <c r="L12" s="385">
        <v>7.5</v>
      </c>
      <c r="M12" s="385">
        <v>3.8</v>
      </c>
      <c r="N12" s="385">
        <v>3.8</v>
      </c>
      <c r="O12" s="385">
        <v>17.399999999999999</v>
      </c>
      <c r="P12" s="385">
        <v>4</v>
      </c>
      <c r="Q12" s="385">
        <v>13.6</v>
      </c>
      <c r="R12" s="395">
        <v>410</v>
      </c>
      <c r="S12" s="395">
        <v>412</v>
      </c>
      <c r="T12" s="395">
        <v>402</v>
      </c>
      <c r="U12" s="395">
        <v>402</v>
      </c>
      <c r="V12" s="34">
        <f t="shared" ref="V12:V46" si="0">IF(AND(F12=0,G12=0,H12=0),0,IF(AND(F12=0,G12=0),H12,IF(AND(F12=0,H12=0),G12,IF(AND(G12=0,H12=0),F12,IF(F12=0,(G12+H12)/2,IF(G12=0,(F12+H12)/2,IF(H12=0,(F12+G12)/2,(F12+G12+H12)/3)))))))</f>
        <v>9.6666666666666661</v>
      </c>
      <c r="W12" s="34">
        <f t="shared" ref="W12:W46" si="1">IF(AND(I12=0,J12=0,K12=0),0,IF(AND(I12=0,J12=0),K12,IF(AND(I12=0,K12=0),J12,IF(AND(J12=0,K12=0),I12,IF(I12=0,(J12+K12)/2,IF(J12=0,(I12+K12)/2,IF(K12=0,(I12+J12)/2,(I12+J12+K12)/3)))))))</f>
        <v>15.666666666666666</v>
      </c>
      <c r="X12" s="34">
        <f t="shared" ref="X12:X46" si="2">IF(AND(L12=0,M12=0,N12=0),0,IF(AND(L12=0,M12=0),N12,IF(AND(L12=0,N12=0),M12,IF(AND(M12=0,N12=0),L12,IF(L12=0,(M12+N12)/2,IF(M12=0,(L12+N12)/2,IF(N12=0,(L12+M12)/2,(L12+M12+N12)/3)))))))</f>
        <v>5.0333333333333341</v>
      </c>
      <c r="Y12" s="74">
        <f t="shared" ref="Y12:Y46" si="3">IF(AND(O12=0,P12=0,Q12=0),0,IF(AND(O12=0,P12=0),Q12,IF(AND(O12=0,Q12=0),P12,IF(AND(P12=0,Q12=0),O12,IF(O12=0,(P12+Q12)/2,IF(P12=0,(O12+Q12)/2,IF(Q12=0,(O12+P12)/2,(O12+P12+Q12)/3)))))))</f>
        <v>11.666666666666666</v>
      </c>
      <c r="Z12" s="217">
        <f>SUM(V12:V17)</f>
        <v>90.666666666666657</v>
      </c>
      <c r="AA12" s="211">
        <f>SUM(W12:W17)</f>
        <v>127</v>
      </c>
      <c r="AB12" s="211">
        <f>SUM(X12:X17)</f>
        <v>89.966666666666669</v>
      </c>
      <c r="AC12" s="211">
        <f>SUM(Y12:Y17)</f>
        <v>140.5</v>
      </c>
      <c r="AD12" s="211">
        <f>Z12*0.38*0.9*SQRT(3)</f>
        <v>53.707431441095743</v>
      </c>
      <c r="AE12" s="211">
        <f t="shared" ref="AE12:AG12" si="4">AA12*0.38*0.9*SQRT(3)</f>
        <v>75.229894775946605</v>
      </c>
      <c r="AF12" s="211">
        <f t="shared" si="4"/>
        <v>53.292778477763761</v>
      </c>
      <c r="AG12" s="211">
        <f t="shared" si="4"/>
        <v>83.226773354492124</v>
      </c>
      <c r="AH12" s="211">
        <f>MAX(Z12:AC17)</f>
        <v>140.5</v>
      </c>
      <c r="AI12" s="214">
        <f>AH12*0.38*0.9*SQRT(3)</f>
        <v>83.226773354492124</v>
      </c>
      <c r="AJ12" s="214">
        <f>D12-AI12</f>
        <v>204.77322664550786</v>
      </c>
    </row>
    <row r="13" spans="1:37" s="50" customFormat="1" ht="15.75" x14ac:dyDescent="0.25">
      <c r="A13" s="127"/>
      <c r="B13" s="130"/>
      <c r="C13" s="130"/>
      <c r="D13" s="133"/>
      <c r="E13" s="383" t="s">
        <v>414</v>
      </c>
      <c r="F13" s="383">
        <v>66</v>
      </c>
      <c r="G13" s="383">
        <v>45</v>
      </c>
      <c r="H13" s="383">
        <v>65</v>
      </c>
      <c r="I13" s="383">
        <v>96</v>
      </c>
      <c r="J13" s="383">
        <v>72</v>
      </c>
      <c r="K13" s="383">
        <v>81</v>
      </c>
      <c r="L13" s="383">
        <v>62.4</v>
      </c>
      <c r="M13" s="383">
        <v>53.8</v>
      </c>
      <c r="N13" s="383">
        <v>64.7</v>
      </c>
      <c r="O13" s="383">
        <v>115.1</v>
      </c>
      <c r="P13" s="383">
        <v>68.5</v>
      </c>
      <c r="Q13" s="383">
        <v>102.2</v>
      </c>
      <c r="R13" s="394">
        <v>410</v>
      </c>
      <c r="S13" s="394">
        <v>412</v>
      </c>
      <c r="T13" s="394">
        <v>402</v>
      </c>
      <c r="U13" s="394">
        <v>402</v>
      </c>
      <c r="V13" s="34">
        <f t="shared" si="0"/>
        <v>58.666666666666664</v>
      </c>
      <c r="W13" s="34">
        <f t="shared" si="1"/>
        <v>83</v>
      </c>
      <c r="X13" s="34">
        <f t="shared" si="2"/>
        <v>60.29999999999999</v>
      </c>
      <c r="Y13" s="74">
        <f t="shared" si="3"/>
        <v>95.266666666666666</v>
      </c>
      <c r="Z13" s="217"/>
      <c r="AA13" s="211"/>
      <c r="AB13" s="211"/>
      <c r="AC13" s="211"/>
      <c r="AD13" s="211"/>
      <c r="AE13" s="211"/>
      <c r="AF13" s="211"/>
      <c r="AG13" s="211"/>
      <c r="AH13" s="211"/>
      <c r="AI13" s="214"/>
      <c r="AJ13" s="214"/>
    </row>
    <row r="14" spans="1:37" s="50" customFormat="1" ht="15.75" x14ac:dyDescent="0.25">
      <c r="A14" s="127"/>
      <c r="B14" s="130"/>
      <c r="C14" s="130"/>
      <c r="D14" s="133"/>
      <c r="E14" s="385" t="s">
        <v>415</v>
      </c>
      <c r="F14" s="385">
        <v>28</v>
      </c>
      <c r="G14" s="385">
        <v>14</v>
      </c>
      <c r="H14" s="385">
        <v>22</v>
      </c>
      <c r="I14" s="385">
        <v>30</v>
      </c>
      <c r="J14" s="385">
        <v>20</v>
      </c>
      <c r="K14" s="385">
        <v>32</v>
      </c>
      <c r="L14" s="385">
        <v>15.6</v>
      </c>
      <c r="M14" s="385">
        <v>27.9</v>
      </c>
      <c r="N14" s="385">
        <v>24.4</v>
      </c>
      <c r="O14" s="385">
        <v>20.2</v>
      </c>
      <c r="P14" s="385">
        <v>20.3</v>
      </c>
      <c r="Q14" s="385">
        <v>53.3</v>
      </c>
      <c r="R14" s="395">
        <v>410</v>
      </c>
      <c r="S14" s="395">
        <v>412</v>
      </c>
      <c r="T14" s="395">
        <v>402</v>
      </c>
      <c r="U14" s="395">
        <v>402</v>
      </c>
      <c r="V14" s="34">
        <f t="shared" si="0"/>
        <v>21.333333333333332</v>
      </c>
      <c r="W14" s="34">
        <f t="shared" si="1"/>
        <v>27.333333333333332</v>
      </c>
      <c r="X14" s="34">
        <f t="shared" si="2"/>
        <v>22.633333333333336</v>
      </c>
      <c r="Y14" s="74">
        <f t="shared" si="3"/>
        <v>31.266666666666666</v>
      </c>
      <c r="Z14" s="217"/>
      <c r="AA14" s="211"/>
      <c r="AB14" s="211"/>
      <c r="AC14" s="211"/>
      <c r="AD14" s="211"/>
      <c r="AE14" s="211"/>
      <c r="AF14" s="211"/>
      <c r="AG14" s="211"/>
      <c r="AH14" s="211"/>
      <c r="AI14" s="214"/>
      <c r="AJ14" s="214"/>
    </row>
    <row r="15" spans="1:37" s="50" customFormat="1" ht="15.75" x14ac:dyDescent="0.25">
      <c r="A15" s="127"/>
      <c r="B15" s="130"/>
      <c r="C15" s="130"/>
      <c r="D15" s="133"/>
      <c r="E15" s="383" t="s">
        <v>416</v>
      </c>
      <c r="F15" s="383">
        <v>0</v>
      </c>
      <c r="G15" s="383">
        <v>1</v>
      </c>
      <c r="H15" s="383">
        <v>0</v>
      </c>
      <c r="I15" s="383">
        <v>0</v>
      </c>
      <c r="J15" s="383">
        <v>1</v>
      </c>
      <c r="K15" s="383">
        <v>0</v>
      </c>
      <c r="L15" s="383">
        <v>0</v>
      </c>
      <c r="M15" s="383">
        <v>2</v>
      </c>
      <c r="N15" s="383">
        <v>0</v>
      </c>
      <c r="O15" s="383">
        <v>0</v>
      </c>
      <c r="P15" s="383">
        <v>2.2999999999999998</v>
      </c>
      <c r="Q15" s="383">
        <v>0</v>
      </c>
      <c r="R15" s="394">
        <v>410</v>
      </c>
      <c r="S15" s="394">
        <v>412</v>
      </c>
      <c r="T15" s="394">
        <v>402</v>
      </c>
      <c r="U15" s="394">
        <v>402</v>
      </c>
      <c r="V15" s="34">
        <f t="shared" si="0"/>
        <v>1</v>
      </c>
      <c r="W15" s="34">
        <f t="shared" si="1"/>
        <v>1</v>
      </c>
      <c r="X15" s="34">
        <f t="shared" si="2"/>
        <v>2</v>
      </c>
      <c r="Y15" s="74">
        <f t="shared" si="3"/>
        <v>2.2999999999999998</v>
      </c>
      <c r="Z15" s="217"/>
      <c r="AA15" s="211"/>
      <c r="AB15" s="211"/>
      <c r="AC15" s="211"/>
      <c r="AD15" s="211"/>
      <c r="AE15" s="211"/>
      <c r="AF15" s="211"/>
      <c r="AG15" s="211"/>
      <c r="AH15" s="211"/>
      <c r="AI15" s="214"/>
      <c r="AJ15" s="214"/>
    </row>
    <row r="16" spans="1:37" s="50" customFormat="1" ht="15.75" x14ac:dyDescent="0.25">
      <c r="A16" s="127"/>
      <c r="B16" s="130"/>
      <c r="C16" s="130"/>
      <c r="D16" s="133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95"/>
      <c r="S16" s="395"/>
      <c r="T16" s="395"/>
      <c r="U16" s="395"/>
      <c r="V16" s="34">
        <f t="shared" si="0"/>
        <v>0</v>
      </c>
      <c r="W16" s="34">
        <f t="shared" si="1"/>
        <v>0</v>
      </c>
      <c r="X16" s="34">
        <f t="shared" si="2"/>
        <v>0</v>
      </c>
      <c r="Y16" s="74">
        <f t="shared" si="3"/>
        <v>0</v>
      </c>
      <c r="Z16" s="217"/>
      <c r="AA16" s="211"/>
      <c r="AB16" s="211"/>
      <c r="AC16" s="211"/>
      <c r="AD16" s="211"/>
      <c r="AE16" s="211"/>
      <c r="AF16" s="211"/>
      <c r="AG16" s="211"/>
      <c r="AH16" s="211"/>
      <c r="AI16" s="214"/>
      <c r="AJ16" s="214"/>
    </row>
    <row r="17" spans="1:36" s="50" customFormat="1" ht="15.75" x14ac:dyDescent="0.25">
      <c r="A17" s="127"/>
      <c r="B17" s="130"/>
      <c r="C17" s="130"/>
      <c r="D17" s="220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94"/>
      <c r="S17" s="394"/>
      <c r="T17" s="394"/>
      <c r="U17" s="394"/>
      <c r="V17" s="34">
        <f t="shared" si="0"/>
        <v>0</v>
      </c>
      <c r="W17" s="34">
        <f t="shared" si="1"/>
        <v>0</v>
      </c>
      <c r="X17" s="34">
        <f t="shared" si="2"/>
        <v>0</v>
      </c>
      <c r="Y17" s="74">
        <f t="shared" si="3"/>
        <v>0</v>
      </c>
      <c r="Z17" s="217"/>
      <c r="AA17" s="211"/>
      <c r="AB17" s="211"/>
      <c r="AC17" s="211"/>
      <c r="AD17" s="211"/>
      <c r="AE17" s="211"/>
      <c r="AF17" s="211"/>
      <c r="AG17" s="211"/>
      <c r="AH17" s="211"/>
      <c r="AI17" s="214"/>
      <c r="AJ17" s="214"/>
    </row>
    <row r="18" spans="1:36" s="50" customFormat="1" ht="15.75" x14ac:dyDescent="0.25">
      <c r="A18" s="127">
        <v>2</v>
      </c>
      <c r="B18" s="130" t="s">
        <v>255</v>
      </c>
      <c r="C18" s="380" t="s">
        <v>19</v>
      </c>
      <c r="D18" s="308">
        <f>160*0.9</f>
        <v>144</v>
      </c>
      <c r="E18" s="385" t="s">
        <v>417</v>
      </c>
      <c r="F18" s="385">
        <v>5</v>
      </c>
      <c r="G18" s="385">
        <v>7</v>
      </c>
      <c r="H18" s="385">
        <v>13</v>
      </c>
      <c r="I18" s="385">
        <v>12</v>
      </c>
      <c r="J18" s="385">
        <v>12</v>
      </c>
      <c r="K18" s="385">
        <v>16</v>
      </c>
      <c r="L18" s="385">
        <v>2.5</v>
      </c>
      <c r="M18" s="385">
        <v>21.7</v>
      </c>
      <c r="N18" s="385">
        <v>14</v>
      </c>
      <c r="O18" s="385">
        <v>1.3</v>
      </c>
      <c r="P18" s="385">
        <v>16.5</v>
      </c>
      <c r="Q18" s="385">
        <v>7.9</v>
      </c>
      <c r="R18" s="394">
        <v>414</v>
      </c>
      <c r="S18" s="394">
        <v>418</v>
      </c>
      <c r="T18" s="394">
        <v>420</v>
      </c>
      <c r="U18" s="394">
        <v>410</v>
      </c>
      <c r="V18" s="34">
        <f t="shared" si="0"/>
        <v>8.3333333333333339</v>
      </c>
      <c r="W18" s="34">
        <f t="shared" si="1"/>
        <v>13.333333333333334</v>
      </c>
      <c r="X18" s="34">
        <f t="shared" si="2"/>
        <v>12.733333333333334</v>
      </c>
      <c r="Y18" s="74">
        <f t="shared" si="3"/>
        <v>8.5666666666666682</v>
      </c>
      <c r="Z18" s="217">
        <f>SUM(V18:V21)</f>
        <v>75</v>
      </c>
      <c r="AA18" s="211">
        <f>SUM(W18:W21)</f>
        <v>87.666666666666671</v>
      </c>
      <c r="AB18" s="211">
        <f>SUM(X18:X21)</f>
        <v>76.166666666666671</v>
      </c>
      <c r="AC18" s="211">
        <f>SUM(Y18:Y21)</f>
        <v>86.333333333333343</v>
      </c>
      <c r="AD18" s="211">
        <f t="shared" ref="AD18:AG27" si="5">Z18*0.38*0.9*SQRT(3)</f>
        <v>44.427103214141702</v>
      </c>
      <c r="AE18" s="211">
        <f t="shared" si="5"/>
        <v>51.930347312530074</v>
      </c>
      <c r="AF18" s="211">
        <f t="shared" si="5"/>
        <v>45.118191486361688</v>
      </c>
      <c r="AG18" s="211">
        <f t="shared" si="5"/>
        <v>51.14053214427868</v>
      </c>
      <c r="AH18" s="211">
        <f>MAX(Z18:AC21)</f>
        <v>87.666666666666671</v>
      </c>
      <c r="AI18" s="214">
        <f t="shared" ref="AI18" si="6">AH18*0.38*0.9*SQRT(3)</f>
        <v>51.930347312530074</v>
      </c>
      <c r="AJ18" s="214">
        <f>D18-AI18</f>
        <v>92.069652687469926</v>
      </c>
    </row>
    <row r="19" spans="1:36" s="50" customFormat="1" ht="15.75" x14ac:dyDescent="0.25">
      <c r="A19" s="127"/>
      <c r="B19" s="130"/>
      <c r="C19" s="380"/>
      <c r="D19" s="246"/>
      <c r="E19" s="383" t="s">
        <v>418</v>
      </c>
      <c r="F19" s="383">
        <v>43</v>
      </c>
      <c r="G19" s="383">
        <v>40</v>
      </c>
      <c r="H19" s="383">
        <v>47</v>
      </c>
      <c r="I19" s="383">
        <v>42</v>
      </c>
      <c r="J19" s="383">
        <v>48</v>
      </c>
      <c r="K19" s="383">
        <v>49</v>
      </c>
      <c r="L19" s="383">
        <v>102.3</v>
      </c>
      <c r="M19" s="383">
        <v>39.9</v>
      </c>
      <c r="N19" s="383">
        <v>31.1</v>
      </c>
      <c r="O19" s="383">
        <v>101.2</v>
      </c>
      <c r="P19" s="383">
        <v>60.6</v>
      </c>
      <c r="Q19" s="383">
        <v>49.4</v>
      </c>
      <c r="R19" s="394">
        <v>414</v>
      </c>
      <c r="S19" s="394">
        <v>418</v>
      </c>
      <c r="T19" s="394">
        <v>420</v>
      </c>
      <c r="U19" s="394">
        <v>410</v>
      </c>
      <c r="V19" s="34">
        <f t="shared" si="0"/>
        <v>43.333333333333336</v>
      </c>
      <c r="W19" s="34">
        <f t="shared" si="1"/>
        <v>46.333333333333336</v>
      </c>
      <c r="X19" s="34">
        <f t="shared" si="2"/>
        <v>57.766666666666659</v>
      </c>
      <c r="Y19" s="74">
        <f t="shared" si="3"/>
        <v>70.400000000000006</v>
      </c>
      <c r="Z19" s="217"/>
      <c r="AA19" s="211"/>
      <c r="AB19" s="211"/>
      <c r="AC19" s="211"/>
      <c r="AD19" s="211"/>
      <c r="AE19" s="211"/>
      <c r="AF19" s="211"/>
      <c r="AG19" s="211"/>
      <c r="AH19" s="211"/>
      <c r="AI19" s="214"/>
      <c r="AJ19" s="214"/>
    </row>
    <row r="20" spans="1:36" s="50" customFormat="1" ht="15.75" x14ac:dyDescent="0.25">
      <c r="A20" s="127"/>
      <c r="B20" s="130"/>
      <c r="C20" s="380"/>
      <c r="D20" s="246"/>
      <c r="E20" s="385" t="s">
        <v>419</v>
      </c>
      <c r="F20" s="385">
        <v>30</v>
      </c>
      <c r="G20" s="385">
        <v>15</v>
      </c>
      <c r="H20" s="385">
        <v>25</v>
      </c>
      <c r="I20" s="385">
        <v>41</v>
      </c>
      <c r="J20" s="385">
        <v>18</v>
      </c>
      <c r="K20" s="385">
        <v>25</v>
      </c>
      <c r="L20" s="385">
        <v>5.8</v>
      </c>
      <c r="M20" s="385">
        <v>10.7</v>
      </c>
      <c r="N20" s="385">
        <v>0.5</v>
      </c>
      <c r="O20" s="385">
        <v>12.3</v>
      </c>
      <c r="P20" s="385">
        <v>9.4</v>
      </c>
      <c r="Q20" s="385">
        <v>0.4</v>
      </c>
      <c r="R20" s="394">
        <v>414</v>
      </c>
      <c r="S20" s="394">
        <v>418</v>
      </c>
      <c r="T20" s="394">
        <v>420</v>
      </c>
      <c r="U20" s="394">
        <v>410</v>
      </c>
      <c r="V20" s="34">
        <f t="shared" si="0"/>
        <v>23.333333333333332</v>
      </c>
      <c r="W20" s="34">
        <f t="shared" si="1"/>
        <v>28</v>
      </c>
      <c r="X20" s="34">
        <f t="shared" si="2"/>
        <v>5.666666666666667</v>
      </c>
      <c r="Y20" s="74">
        <f t="shared" si="3"/>
        <v>7.3666666666666671</v>
      </c>
      <c r="Z20" s="217"/>
      <c r="AA20" s="211"/>
      <c r="AB20" s="211"/>
      <c r="AC20" s="211"/>
      <c r="AD20" s="211"/>
      <c r="AE20" s="211"/>
      <c r="AF20" s="211"/>
      <c r="AG20" s="211"/>
      <c r="AH20" s="211"/>
      <c r="AI20" s="214"/>
      <c r="AJ20" s="214"/>
    </row>
    <row r="21" spans="1:36" s="50" customFormat="1" ht="15.75" x14ac:dyDescent="0.25">
      <c r="A21" s="127"/>
      <c r="B21" s="130"/>
      <c r="C21" s="380"/>
      <c r="D21" s="377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94"/>
      <c r="S21" s="394"/>
      <c r="T21" s="394"/>
      <c r="U21" s="394"/>
      <c r="V21" s="34">
        <f t="shared" si="0"/>
        <v>0</v>
      </c>
      <c r="W21" s="34">
        <f t="shared" si="1"/>
        <v>0</v>
      </c>
      <c r="X21" s="34">
        <f t="shared" si="2"/>
        <v>0</v>
      </c>
      <c r="Y21" s="74">
        <f t="shared" si="3"/>
        <v>0</v>
      </c>
      <c r="Z21" s="217"/>
      <c r="AA21" s="211"/>
      <c r="AB21" s="211"/>
      <c r="AC21" s="211"/>
      <c r="AD21" s="211"/>
      <c r="AE21" s="211"/>
      <c r="AF21" s="211"/>
      <c r="AG21" s="211"/>
      <c r="AH21" s="211"/>
      <c r="AI21" s="214"/>
      <c r="AJ21" s="214"/>
    </row>
    <row r="22" spans="1:36" s="50" customFormat="1" ht="15.75" x14ac:dyDescent="0.25">
      <c r="A22" s="111">
        <v>3</v>
      </c>
      <c r="B22" s="114" t="s">
        <v>21</v>
      </c>
      <c r="C22" s="130" t="s">
        <v>528</v>
      </c>
      <c r="D22" s="267">
        <f>(100+400)*0.9</f>
        <v>450</v>
      </c>
      <c r="E22" s="385" t="s">
        <v>420</v>
      </c>
      <c r="F22" s="385">
        <v>0</v>
      </c>
      <c r="G22" s="385">
        <v>0</v>
      </c>
      <c r="H22" s="385">
        <v>0</v>
      </c>
      <c r="I22" s="385">
        <v>0</v>
      </c>
      <c r="J22" s="385">
        <v>0</v>
      </c>
      <c r="K22" s="385">
        <v>0</v>
      </c>
      <c r="L22" s="385">
        <v>0</v>
      </c>
      <c r="M22" s="385">
        <v>0</v>
      </c>
      <c r="N22" s="385">
        <v>0</v>
      </c>
      <c r="O22" s="385">
        <v>0</v>
      </c>
      <c r="P22" s="385">
        <v>0</v>
      </c>
      <c r="Q22" s="385">
        <v>0</v>
      </c>
      <c r="R22" s="394">
        <v>410</v>
      </c>
      <c r="S22" s="394">
        <v>401</v>
      </c>
      <c r="T22" s="394">
        <v>392</v>
      </c>
      <c r="U22" s="394">
        <v>395</v>
      </c>
      <c r="V22" s="34">
        <f t="shared" si="0"/>
        <v>0</v>
      </c>
      <c r="W22" s="34">
        <f t="shared" si="1"/>
        <v>0</v>
      </c>
      <c r="X22" s="34">
        <f t="shared" si="2"/>
        <v>0</v>
      </c>
      <c r="Y22" s="74">
        <f t="shared" si="3"/>
        <v>0</v>
      </c>
      <c r="Z22" s="217">
        <f>SUM(V22:V26)</f>
        <v>30</v>
      </c>
      <c r="AA22" s="211">
        <f>SUM(W22:W26)</f>
        <v>29.666666666666668</v>
      </c>
      <c r="AB22" s="211">
        <f>SUM(X22:X26)</f>
        <v>52</v>
      </c>
      <c r="AC22" s="211">
        <f>SUM(Y22:Y26)</f>
        <v>26.400000000000002</v>
      </c>
      <c r="AD22" s="211">
        <f t="shared" ref="AD22" si="7">Z22*0.38*0.9*SQRT(3)</f>
        <v>17.77084128565668</v>
      </c>
      <c r="AE22" s="211">
        <f t="shared" si="5"/>
        <v>17.573387493593831</v>
      </c>
      <c r="AF22" s="211">
        <f t="shared" si="5"/>
        <v>30.802791561804916</v>
      </c>
      <c r="AG22" s="211">
        <f t="shared" si="5"/>
        <v>15.638340331377883</v>
      </c>
      <c r="AH22" s="211">
        <f>MAX(Z22:AC26)</f>
        <v>52</v>
      </c>
      <c r="AI22" s="214">
        <f t="shared" ref="AI22" si="8">AH22*0.38*0.9*SQRT(3)</f>
        <v>30.802791561804916</v>
      </c>
      <c r="AJ22" s="214">
        <f>D22-AI22</f>
        <v>419.1972084381951</v>
      </c>
    </row>
    <row r="23" spans="1:36" s="50" customFormat="1" ht="15.75" x14ac:dyDescent="0.25">
      <c r="A23" s="111"/>
      <c r="B23" s="114"/>
      <c r="C23" s="130"/>
      <c r="D23" s="133"/>
      <c r="E23" s="385" t="s">
        <v>421</v>
      </c>
      <c r="F23" s="385">
        <v>32</v>
      </c>
      <c r="G23" s="385">
        <v>27</v>
      </c>
      <c r="H23" s="385">
        <v>31</v>
      </c>
      <c r="I23" s="385">
        <v>31</v>
      </c>
      <c r="J23" s="385">
        <v>27</v>
      </c>
      <c r="K23" s="385">
        <v>31</v>
      </c>
      <c r="L23" s="385">
        <v>47</v>
      </c>
      <c r="M23" s="385">
        <v>61</v>
      </c>
      <c r="N23" s="385">
        <v>48</v>
      </c>
      <c r="O23" s="385">
        <v>21.8</v>
      </c>
      <c r="P23" s="385">
        <v>32.1</v>
      </c>
      <c r="Q23" s="385">
        <v>25.3</v>
      </c>
      <c r="R23" s="395">
        <v>410</v>
      </c>
      <c r="S23" s="395">
        <v>401</v>
      </c>
      <c r="T23" s="395">
        <v>392</v>
      </c>
      <c r="U23" s="395">
        <v>395</v>
      </c>
      <c r="V23" s="34">
        <f t="shared" si="0"/>
        <v>30</v>
      </c>
      <c r="W23" s="34">
        <f t="shared" si="1"/>
        <v>29.666666666666668</v>
      </c>
      <c r="X23" s="34">
        <f t="shared" si="2"/>
        <v>52</v>
      </c>
      <c r="Y23" s="74">
        <f t="shared" si="3"/>
        <v>26.400000000000002</v>
      </c>
      <c r="Z23" s="217"/>
      <c r="AA23" s="211"/>
      <c r="AB23" s="211"/>
      <c r="AC23" s="211"/>
      <c r="AD23" s="211"/>
      <c r="AE23" s="211"/>
      <c r="AF23" s="211"/>
      <c r="AG23" s="211"/>
      <c r="AH23" s="211"/>
      <c r="AI23" s="214"/>
      <c r="AJ23" s="214"/>
    </row>
    <row r="24" spans="1:36" s="50" customFormat="1" ht="15.75" x14ac:dyDescent="0.25">
      <c r="A24" s="111"/>
      <c r="B24" s="114"/>
      <c r="C24" s="130"/>
      <c r="D24" s="133"/>
      <c r="E24" s="383" t="s">
        <v>422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94">
        <v>385</v>
      </c>
      <c r="S24" s="394">
        <v>385</v>
      </c>
      <c r="T24" s="394">
        <v>395</v>
      </c>
      <c r="U24" s="394">
        <v>395</v>
      </c>
      <c r="V24" s="34">
        <f t="shared" si="0"/>
        <v>0</v>
      </c>
      <c r="W24" s="34">
        <f t="shared" si="1"/>
        <v>0</v>
      </c>
      <c r="X24" s="34">
        <f t="shared" si="2"/>
        <v>0</v>
      </c>
      <c r="Y24" s="74">
        <f t="shared" si="3"/>
        <v>0</v>
      </c>
      <c r="Z24" s="217"/>
      <c r="AA24" s="211"/>
      <c r="AB24" s="211"/>
      <c r="AC24" s="211"/>
      <c r="AD24" s="211"/>
      <c r="AE24" s="211"/>
      <c r="AF24" s="211"/>
      <c r="AG24" s="211"/>
      <c r="AH24" s="211"/>
      <c r="AI24" s="214"/>
      <c r="AJ24" s="214"/>
    </row>
    <row r="25" spans="1:36" s="50" customFormat="1" ht="15.75" x14ac:dyDescent="0.25">
      <c r="A25" s="111"/>
      <c r="B25" s="114"/>
      <c r="C25" s="130"/>
      <c r="D25" s="133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95"/>
      <c r="S25" s="395"/>
      <c r="T25" s="395"/>
      <c r="U25" s="395"/>
      <c r="V25" s="34">
        <f t="shared" si="0"/>
        <v>0</v>
      </c>
      <c r="W25" s="34">
        <f t="shared" si="1"/>
        <v>0</v>
      </c>
      <c r="X25" s="34">
        <f t="shared" si="2"/>
        <v>0</v>
      </c>
      <c r="Y25" s="74">
        <f t="shared" si="3"/>
        <v>0</v>
      </c>
      <c r="Z25" s="217"/>
      <c r="AA25" s="211"/>
      <c r="AB25" s="211"/>
      <c r="AC25" s="211"/>
      <c r="AD25" s="211"/>
      <c r="AE25" s="211"/>
      <c r="AF25" s="211"/>
      <c r="AG25" s="211"/>
      <c r="AH25" s="211"/>
      <c r="AI25" s="214"/>
      <c r="AJ25" s="214"/>
    </row>
    <row r="26" spans="1:36" s="50" customFormat="1" ht="15.75" x14ac:dyDescent="0.25">
      <c r="A26" s="111"/>
      <c r="B26" s="114"/>
      <c r="C26" s="130"/>
      <c r="D26" s="220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94"/>
      <c r="S26" s="394"/>
      <c r="T26" s="394"/>
      <c r="U26" s="394"/>
      <c r="V26" s="34">
        <f t="shared" si="0"/>
        <v>0</v>
      </c>
      <c r="W26" s="34">
        <f t="shared" si="1"/>
        <v>0</v>
      </c>
      <c r="X26" s="34">
        <f t="shared" si="2"/>
        <v>0</v>
      </c>
      <c r="Y26" s="74">
        <f t="shared" si="3"/>
        <v>0</v>
      </c>
      <c r="Z26" s="217"/>
      <c r="AA26" s="211"/>
      <c r="AB26" s="211"/>
      <c r="AC26" s="211"/>
      <c r="AD26" s="211"/>
      <c r="AE26" s="211"/>
      <c r="AF26" s="211"/>
      <c r="AG26" s="211"/>
      <c r="AH26" s="211"/>
      <c r="AI26" s="214"/>
      <c r="AJ26" s="214"/>
    </row>
    <row r="27" spans="1:36" s="50" customFormat="1" ht="31.5" x14ac:dyDescent="0.25">
      <c r="A27" s="111">
        <v>4</v>
      </c>
      <c r="B27" s="114" t="s">
        <v>29</v>
      </c>
      <c r="C27" s="316" t="s">
        <v>529</v>
      </c>
      <c r="D27" s="308">
        <f>(250+320)*0.9</f>
        <v>513</v>
      </c>
      <c r="E27" s="385" t="s">
        <v>423</v>
      </c>
      <c r="F27" s="385">
        <v>22</v>
      </c>
      <c r="G27" s="385">
        <v>30</v>
      </c>
      <c r="H27" s="385">
        <v>31</v>
      </c>
      <c r="I27" s="385">
        <v>39</v>
      </c>
      <c r="J27" s="385">
        <v>36</v>
      </c>
      <c r="K27" s="385">
        <v>34</v>
      </c>
      <c r="L27" s="385">
        <v>20.399999999999999</v>
      </c>
      <c r="M27" s="385">
        <v>26.6</v>
      </c>
      <c r="N27" s="385">
        <v>36.4</v>
      </c>
      <c r="O27" s="385">
        <v>33.200000000000003</v>
      </c>
      <c r="P27" s="385">
        <v>25.5</v>
      </c>
      <c r="Q27" s="385">
        <v>20.7</v>
      </c>
      <c r="R27" s="394">
        <v>413</v>
      </c>
      <c r="S27" s="394">
        <v>413</v>
      </c>
      <c r="T27" s="394">
        <v>403</v>
      </c>
      <c r="U27" s="394">
        <v>407</v>
      </c>
      <c r="V27" s="34">
        <f t="shared" si="0"/>
        <v>27.666666666666668</v>
      </c>
      <c r="W27" s="34">
        <f t="shared" si="1"/>
        <v>36.333333333333336</v>
      </c>
      <c r="X27" s="34">
        <f t="shared" si="2"/>
        <v>27.8</v>
      </c>
      <c r="Y27" s="74">
        <f t="shared" si="3"/>
        <v>26.466666666666669</v>
      </c>
      <c r="Z27" s="217">
        <f>SUM(V27:V33)</f>
        <v>146.66666666666666</v>
      </c>
      <c r="AA27" s="211">
        <f>SUM(W27:W33)</f>
        <v>131</v>
      </c>
      <c r="AB27" s="211">
        <f>SUM(X27:X33)</f>
        <v>139.76666666666665</v>
      </c>
      <c r="AC27" s="211">
        <f>SUM(Y27:Y33)</f>
        <v>144.13333333333335</v>
      </c>
      <c r="AD27" s="211">
        <f t="shared" ref="AD27" si="9">Z27*0.38*0.9*SQRT(3)</f>
        <v>86.87966850765487</v>
      </c>
      <c r="AE27" s="211">
        <f t="shared" si="5"/>
        <v>77.599340280700829</v>
      </c>
      <c r="AF27" s="211">
        <f t="shared" si="5"/>
        <v>82.792375011953837</v>
      </c>
      <c r="AG27" s="211">
        <f t="shared" si="5"/>
        <v>85.37901968797722</v>
      </c>
      <c r="AH27" s="211">
        <f>MAX(Z27:AC33)</f>
        <v>146.66666666666666</v>
      </c>
      <c r="AI27" s="214">
        <f t="shared" ref="AI27" si="10">AH27*0.38*0.9*SQRT(3)</f>
        <v>86.87966850765487</v>
      </c>
      <c r="AJ27" s="214">
        <f>D27-AI27</f>
        <v>426.12033149234514</v>
      </c>
    </row>
    <row r="28" spans="1:36" s="50" customFormat="1" ht="15.75" x14ac:dyDescent="0.25">
      <c r="A28" s="111"/>
      <c r="B28" s="114"/>
      <c r="C28" s="316"/>
      <c r="D28" s="246"/>
      <c r="E28" s="383" t="s">
        <v>424</v>
      </c>
      <c r="F28" s="383">
        <v>50</v>
      </c>
      <c r="G28" s="383">
        <v>52</v>
      </c>
      <c r="H28" s="383">
        <v>53</v>
      </c>
      <c r="I28" s="383">
        <v>0</v>
      </c>
      <c r="J28" s="383">
        <v>10</v>
      </c>
      <c r="K28" s="383">
        <v>0</v>
      </c>
      <c r="L28" s="383">
        <v>15.9</v>
      </c>
      <c r="M28" s="383">
        <v>30.7</v>
      </c>
      <c r="N28" s="383">
        <v>48.4</v>
      </c>
      <c r="O28" s="383">
        <v>23.5</v>
      </c>
      <c r="P28" s="383">
        <v>12.2</v>
      </c>
      <c r="Q28" s="383">
        <v>24.6</v>
      </c>
      <c r="R28" s="394">
        <v>413</v>
      </c>
      <c r="S28" s="394">
        <v>413</v>
      </c>
      <c r="T28" s="394">
        <v>403</v>
      </c>
      <c r="U28" s="394">
        <v>407</v>
      </c>
      <c r="V28" s="34">
        <f t="shared" si="0"/>
        <v>51.666666666666664</v>
      </c>
      <c r="W28" s="34">
        <f t="shared" si="1"/>
        <v>10</v>
      </c>
      <c r="X28" s="34">
        <f t="shared" si="2"/>
        <v>31.666666666666668</v>
      </c>
      <c r="Y28" s="74">
        <f t="shared" si="3"/>
        <v>20.100000000000001</v>
      </c>
      <c r="Z28" s="217"/>
      <c r="AA28" s="211"/>
      <c r="AB28" s="211"/>
      <c r="AC28" s="211"/>
      <c r="AD28" s="211"/>
      <c r="AE28" s="211"/>
      <c r="AF28" s="211"/>
      <c r="AG28" s="211"/>
      <c r="AH28" s="211"/>
      <c r="AI28" s="214"/>
      <c r="AJ28" s="214"/>
    </row>
    <row r="29" spans="1:36" s="50" customFormat="1" ht="15.75" x14ac:dyDescent="0.25">
      <c r="A29" s="111"/>
      <c r="B29" s="114"/>
      <c r="C29" s="316"/>
      <c r="D29" s="246"/>
      <c r="E29" s="385" t="s">
        <v>425</v>
      </c>
      <c r="F29" s="385">
        <v>64</v>
      </c>
      <c r="G29" s="385">
        <v>66</v>
      </c>
      <c r="H29" s="385">
        <v>72</v>
      </c>
      <c r="I29" s="385">
        <v>76</v>
      </c>
      <c r="J29" s="385">
        <v>87</v>
      </c>
      <c r="K29" s="385">
        <v>91</v>
      </c>
      <c r="L29" s="385">
        <v>88.3</v>
      </c>
      <c r="M29" s="385">
        <v>87.5</v>
      </c>
      <c r="N29" s="385">
        <v>65.099999999999994</v>
      </c>
      <c r="O29" s="385">
        <v>135.4</v>
      </c>
      <c r="P29" s="385">
        <v>88.2</v>
      </c>
      <c r="Q29" s="385">
        <v>69.099999999999994</v>
      </c>
      <c r="R29" s="394">
        <v>413</v>
      </c>
      <c r="S29" s="394">
        <v>413</v>
      </c>
      <c r="T29" s="394">
        <v>403</v>
      </c>
      <c r="U29" s="394">
        <v>407</v>
      </c>
      <c r="V29" s="34">
        <f t="shared" si="0"/>
        <v>67.333333333333329</v>
      </c>
      <c r="W29" s="34">
        <f t="shared" si="1"/>
        <v>84.666666666666671</v>
      </c>
      <c r="X29" s="34">
        <f t="shared" si="2"/>
        <v>80.3</v>
      </c>
      <c r="Y29" s="74">
        <f t="shared" si="3"/>
        <v>97.566666666666677</v>
      </c>
      <c r="Z29" s="217"/>
      <c r="AA29" s="211"/>
      <c r="AB29" s="211"/>
      <c r="AC29" s="211"/>
      <c r="AD29" s="211"/>
      <c r="AE29" s="211"/>
      <c r="AF29" s="211"/>
      <c r="AG29" s="211"/>
      <c r="AH29" s="211"/>
      <c r="AI29" s="214"/>
      <c r="AJ29" s="214"/>
    </row>
    <row r="30" spans="1:36" s="50" customFormat="1" ht="15.75" x14ac:dyDescent="0.25">
      <c r="A30" s="111"/>
      <c r="B30" s="114"/>
      <c r="C30" s="316"/>
      <c r="D30" s="246"/>
      <c r="E30" s="383" t="s">
        <v>422</v>
      </c>
      <c r="F30" s="383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94">
        <v>390</v>
      </c>
      <c r="S30" s="394">
        <v>390</v>
      </c>
      <c r="T30" s="394">
        <v>390</v>
      </c>
      <c r="U30" s="394">
        <v>390</v>
      </c>
      <c r="V30" s="34">
        <f t="shared" si="0"/>
        <v>0</v>
      </c>
      <c r="W30" s="34">
        <f t="shared" si="1"/>
        <v>0</v>
      </c>
      <c r="X30" s="34">
        <f t="shared" si="2"/>
        <v>0</v>
      </c>
      <c r="Y30" s="74">
        <f t="shared" si="3"/>
        <v>0</v>
      </c>
      <c r="Z30" s="217"/>
      <c r="AA30" s="211"/>
      <c r="AB30" s="211"/>
      <c r="AC30" s="211"/>
      <c r="AD30" s="211"/>
      <c r="AE30" s="211"/>
      <c r="AF30" s="211"/>
      <c r="AG30" s="211"/>
      <c r="AH30" s="211"/>
      <c r="AI30" s="214"/>
      <c r="AJ30" s="214"/>
    </row>
    <row r="31" spans="1:36" s="50" customFormat="1" ht="15.75" x14ac:dyDescent="0.25">
      <c r="A31" s="111"/>
      <c r="B31" s="114"/>
      <c r="C31" s="316"/>
      <c r="D31" s="246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4"/>
      <c r="S31" s="394"/>
      <c r="T31" s="394"/>
      <c r="U31" s="394"/>
      <c r="V31" s="34">
        <f t="shared" si="0"/>
        <v>0</v>
      </c>
      <c r="W31" s="34">
        <f t="shared" si="1"/>
        <v>0</v>
      </c>
      <c r="X31" s="34">
        <f t="shared" si="2"/>
        <v>0</v>
      </c>
      <c r="Y31" s="74">
        <f t="shared" si="3"/>
        <v>0</v>
      </c>
      <c r="Z31" s="217"/>
      <c r="AA31" s="211"/>
      <c r="AB31" s="211"/>
      <c r="AC31" s="211"/>
      <c r="AD31" s="211"/>
      <c r="AE31" s="211"/>
      <c r="AF31" s="211"/>
      <c r="AG31" s="211"/>
      <c r="AH31" s="211"/>
      <c r="AI31" s="214"/>
      <c r="AJ31" s="214"/>
    </row>
    <row r="32" spans="1:36" s="50" customFormat="1" ht="19.5" customHeight="1" x14ac:dyDescent="0.25">
      <c r="A32" s="111"/>
      <c r="B32" s="114"/>
      <c r="C32" s="316"/>
      <c r="D32" s="246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95"/>
      <c r="S32" s="395"/>
      <c r="T32" s="395"/>
      <c r="U32" s="395"/>
      <c r="V32" s="34">
        <f t="shared" si="0"/>
        <v>0</v>
      </c>
      <c r="W32" s="34">
        <f t="shared" si="1"/>
        <v>0</v>
      </c>
      <c r="X32" s="34">
        <f t="shared" si="2"/>
        <v>0</v>
      </c>
      <c r="Y32" s="74">
        <f t="shared" si="3"/>
        <v>0</v>
      </c>
      <c r="Z32" s="217"/>
      <c r="AA32" s="211"/>
      <c r="AB32" s="211"/>
      <c r="AC32" s="211"/>
      <c r="AD32" s="211"/>
      <c r="AE32" s="211"/>
      <c r="AF32" s="211"/>
      <c r="AG32" s="211"/>
      <c r="AH32" s="211"/>
      <c r="AI32" s="214"/>
      <c r="AJ32" s="214"/>
    </row>
    <row r="33" spans="1:36" s="50" customFormat="1" ht="15.75" x14ac:dyDescent="0.25">
      <c r="A33" s="111"/>
      <c r="B33" s="114"/>
      <c r="C33" s="316"/>
      <c r="D33" s="377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94"/>
      <c r="S33" s="394"/>
      <c r="T33" s="394"/>
      <c r="U33" s="394"/>
      <c r="V33" s="34">
        <f t="shared" si="0"/>
        <v>0</v>
      </c>
      <c r="W33" s="34">
        <f t="shared" si="1"/>
        <v>0</v>
      </c>
      <c r="X33" s="34">
        <f t="shared" si="2"/>
        <v>0</v>
      </c>
      <c r="Y33" s="74">
        <f t="shared" si="3"/>
        <v>0</v>
      </c>
      <c r="Z33" s="217"/>
      <c r="AA33" s="211"/>
      <c r="AB33" s="211"/>
      <c r="AC33" s="211"/>
      <c r="AD33" s="211"/>
      <c r="AE33" s="211"/>
      <c r="AF33" s="211"/>
      <c r="AG33" s="211"/>
      <c r="AH33" s="211"/>
      <c r="AI33" s="214"/>
      <c r="AJ33" s="214"/>
    </row>
    <row r="34" spans="1:36" s="50" customFormat="1" ht="15.75" x14ac:dyDescent="0.25">
      <c r="A34" s="111">
        <v>5</v>
      </c>
      <c r="B34" s="114" t="s">
        <v>152</v>
      </c>
      <c r="C34" s="114" t="s">
        <v>92</v>
      </c>
      <c r="D34" s="233">
        <f>400*0.9</f>
        <v>360</v>
      </c>
      <c r="E34" s="385" t="s">
        <v>426</v>
      </c>
      <c r="F34" s="385">
        <v>65</v>
      </c>
      <c r="G34" s="385">
        <v>44</v>
      </c>
      <c r="H34" s="385">
        <v>29</v>
      </c>
      <c r="I34" s="385">
        <v>69</v>
      </c>
      <c r="J34" s="385">
        <v>46</v>
      </c>
      <c r="K34" s="385">
        <v>38</v>
      </c>
      <c r="L34" s="385">
        <v>46.6</v>
      </c>
      <c r="M34" s="385">
        <v>22.4</v>
      </c>
      <c r="N34" s="385">
        <v>49.5</v>
      </c>
      <c r="O34" s="385">
        <v>88.5</v>
      </c>
      <c r="P34" s="385">
        <v>38.299999999999997</v>
      </c>
      <c r="Q34" s="385">
        <v>69.900000000000006</v>
      </c>
      <c r="R34" s="394">
        <v>411</v>
      </c>
      <c r="S34" s="394">
        <v>410</v>
      </c>
      <c r="T34" s="394">
        <v>403</v>
      </c>
      <c r="U34" s="394">
        <v>410</v>
      </c>
      <c r="V34" s="34">
        <f t="shared" si="0"/>
        <v>46</v>
      </c>
      <c r="W34" s="34">
        <f t="shared" si="1"/>
        <v>51</v>
      </c>
      <c r="X34" s="34">
        <f t="shared" si="2"/>
        <v>39.5</v>
      </c>
      <c r="Y34" s="74">
        <f t="shared" si="3"/>
        <v>65.566666666666663</v>
      </c>
      <c r="Z34" s="217">
        <f>SUM(V34:V41)</f>
        <v>166</v>
      </c>
      <c r="AA34" s="211">
        <f>SUM(W34:W41)</f>
        <v>149</v>
      </c>
      <c r="AB34" s="211">
        <f>SUM(X34:X41)</f>
        <v>178.63333333333333</v>
      </c>
      <c r="AC34" s="211">
        <f>SUM(Y34:Y41)</f>
        <v>149.13333333333333</v>
      </c>
      <c r="AD34" s="211">
        <f t="shared" ref="AD34:AG50" si="11">Z34*0.38*0.9*SQRT(3)</f>
        <v>98.33198844730029</v>
      </c>
      <c r="AE34" s="211">
        <f t="shared" si="11"/>
        <v>88.261845052094841</v>
      </c>
      <c r="AF34" s="211">
        <f t="shared" si="11"/>
        <v>105.8154871664824</v>
      </c>
      <c r="AG34" s="211">
        <f t="shared" si="11"/>
        <v>88.340826568919979</v>
      </c>
      <c r="AH34" s="211">
        <f>MAX(Z34:AC41)</f>
        <v>178.63333333333333</v>
      </c>
      <c r="AI34" s="214">
        <f t="shared" ref="AI34" si="12">AH34*0.38*0.9*SQRT(3)</f>
        <v>105.8154871664824</v>
      </c>
      <c r="AJ34" s="214">
        <f>D34-AI34</f>
        <v>254.1845128335176</v>
      </c>
    </row>
    <row r="35" spans="1:36" s="50" customFormat="1" ht="15.75" x14ac:dyDescent="0.25">
      <c r="A35" s="111"/>
      <c r="B35" s="114"/>
      <c r="C35" s="114"/>
      <c r="D35" s="120"/>
      <c r="E35" s="383" t="s">
        <v>427</v>
      </c>
      <c r="F35" s="383">
        <v>35</v>
      </c>
      <c r="G35" s="383">
        <v>45</v>
      </c>
      <c r="H35" s="383">
        <v>42</v>
      </c>
      <c r="I35" s="383">
        <v>49</v>
      </c>
      <c r="J35" s="383">
        <v>38</v>
      </c>
      <c r="K35" s="383">
        <v>42</v>
      </c>
      <c r="L35" s="383">
        <v>28</v>
      </c>
      <c r="M35" s="383">
        <v>9.5</v>
      </c>
      <c r="N35" s="383">
        <v>33.200000000000003</v>
      </c>
      <c r="O35" s="383">
        <v>46.8</v>
      </c>
      <c r="P35" s="383">
        <v>12</v>
      </c>
      <c r="Q35" s="383">
        <v>43.8</v>
      </c>
      <c r="R35" s="394">
        <v>411</v>
      </c>
      <c r="S35" s="394">
        <v>410</v>
      </c>
      <c r="T35" s="394">
        <v>403</v>
      </c>
      <c r="U35" s="394">
        <v>410</v>
      </c>
      <c r="V35" s="34">
        <f t="shared" si="0"/>
        <v>40.666666666666664</v>
      </c>
      <c r="W35" s="34">
        <f t="shared" si="1"/>
        <v>43</v>
      </c>
      <c r="X35" s="34">
        <f t="shared" si="2"/>
        <v>23.566666666666666</v>
      </c>
      <c r="Y35" s="74">
        <f t="shared" si="3"/>
        <v>34.199999999999996</v>
      </c>
      <c r="Z35" s="217"/>
      <c r="AA35" s="211"/>
      <c r="AB35" s="211"/>
      <c r="AC35" s="211"/>
      <c r="AD35" s="211"/>
      <c r="AE35" s="211"/>
      <c r="AF35" s="211"/>
      <c r="AG35" s="211"/>
      <c r="AH35" s="211"/>
      <c r="AI35" s="214"/>
      <c r="AJ35" s="214"/>
    </row>
    <row r="36" spans="1:36" s="50" customFormat="1" ht="15.75" x14ac:dyDescent="0.25">
      <c r="A36" s="111"/>
      <c r="B36" s="114"/>
      <c r="C36" s="114"/>
      <c r="D36" s="120"/>
      <c r="E36" s="385" t="s">
        <v>428</v>
      </c>
      <c r="F36" s="385">
        <v>10</v>
      </c>
      <c r="G36" s="385">
        <v>15</v>
      </c>
      <c r="H36" s="385">
        <v>12</v>
      </c>
      <c r="I36" s="385">
        <v>14</v>
      </c>
      <c r="J36" s="385">
        <v>10</v>
      </c>
      <c r="K36" s="385">
        <v>13</v>
      </c>
      <c r="L36" s="385">
        <v>20.100000000000001</v>
      </c>
      <c r="M36" s="385">
        <v>4.9000000000000004</v>
      </c>
      <c r="N36" s="385">
        <v>2.2000000000000002</v>
      </c>
      <c r="O36" s="385">
        <v>6.2</v>
      </c>
      <c r="P36" s="385">
        <v>6.5</v>
      </c>
      <c r="Q36" s="385">
        <v>3.2</v>
      </c>
      <c r="R36" s="395">
        <v>411</v>
      </c>
      <c r="S36" s="395">
        <v>410</v>
      </c>
      <c r="T36" s="395">
        <v>403</v>
      </c>
      <c r="U36" s="395">
        <v>410</v>
      </c>
      <c r="V36" s="34">
        <f t="shared" si="0"/>
        <v>12.333333333333334</v>
      </c>
      <c r="W36" s="34">
        <f t="shared" si="1"/>
        <v>12.333333333333334</v>
      </c>
      <c r="X36" s="34">
        <f t="shared" si="2"/>
        <v>9.0666666666666664</v>
      </c>
      <c r="Y36" s="74">
        <f t="shared" si="3"/>
        <v>5.3</v>
      </c>
      <c r="Z36" s="217"/>
      <c r="AA36" s="211"/>
      <c r="AB36" s="211"/>
      <c r="AC36" s="211"/>
      <c r="AD36" s="211"/>
      <c r="AE36" s="211"/>
      <c r="AF36" s="211"/>
      <c r="AG36" s="211"/>
      <c r="AH36" s="211"/>
      <c r="AI36" s="214"/>
      <c r="AJ36" s="214"/>
    </row>
    <row r="37" spans="1:36" s="50" customFormat="1" ht="15.75" x14ac:dyDescent="0.25">
      <c r="A37" s="111"/>
      <c r="B37" s="114"/>
      <c r="C37" s="114"/>
      <c r="D37" s="120"/>
      <c r="E37" s="383" t="s">
        <v>429</v>
      </c>
      <c r="F37" s="383">
        <v>22</v>
      </c>
      <c r="G37" s="383">
        <v>16</v>
      </c>
      <c r="H37" s="383">
        <v>24</v>
      </c>
      <c r="I37" s="383">
        <v>31</v>
      </c>
      <c r="J37" s="383">
        <v>30</v>
      </c>
      <c r="K37" s="383">
        <v>34</v>
      </c>
      <c r="L37" s="383">
        <v>11</v>
      </c>
      <c r="M37" s="383">
        <v>8.3000000000000007</v>
      </c>
      <c r="N37" s="383">
        <v>17.600000000000001</v>
      </c>
      <c r="O37" s="383">
        <v>44.9</v>
      </c>
      <c r="P37" s="383">
        <v>20.5</v>
      </c>
      <c r="Q37" s="383">
        <v>23.5</v>
      </c>
      <c r="R37" s="394">
        <v>411</v>
      </c>
      <c r="S37" s="394">
        <v>410</v>
      </c>
      <c r="T37" s="394">
        <v>403</v>
      </c>
      <c r="U37" s="394">
        <v>410</v>
      </c>
      <c r="V37" s="34">
        <f t="shared" si="0"/>
        <v>20.666666666666668</v>
      </c>
      <c r="W37" s="34">
        <f t="shared" si="1"/>
        <v>31.666666666666668</v>
      </c>
      <c r="X37" s="34">
        <f t="shared" si="2"/>
        <v>12.300000000000002</v>
      </c>
      <c r="Y37" s="74">
        <f t="shared" si="3"/>
        <v>29.633333333333336</v>
      </c>
      <c r="Z37" s="217"/>
      <c r="AA37" s="211"/>
      <c r="AB37" s="211"/>
      <c r="AC37" s="211"/>
      <c r="AD37" s="211"/>
      <c r="AE37" s="211"/>
      <c r="AF37" s="211"/>
      <c r="AG37" s="211"/>
      <c r="AH37" s="211"/>
      <c r="AI37" s="214"/>
      <c r="AJ37" s="214"/>
    </row>
    <row r="38" spans="1:36" s="50" customFormat="1" ht="15.75" x14ac:dyDescent="0.25">
      <c r="A38" s="111"/>
      <c r="B38" s="114"/>
      <c r="C38" s="114"/>
      <c r="D38" s="120"/>
      <c r="E38" s="385" t="s">
        <v>430</v>
      </c>
      <c r="F38" s="385">
        <v>40</v>
      </c>
      <c r="G38" s="385">
        <v>45</v>
      </c>
      <c r="H38" s="385">
        <v>54</v>
      </c>
      <c r="I38" s="385">
        <v>0</v>
      </c>
      <c r="J38" s="385">
        <v>12</v>
      </c>
      <c r="K38" s="385">
        <v>10</v>
      </c>
      <c r="L38" s="385">
        <v>101.2</v>
      </c>
      <c r="M38" s="385">
        <v>95.3</v>
      </c>
      <c r="N38" s="385">
        <v>86.1</v>
      </c>
      <c r="O38" s="385">
        <v>28</v>
      </c>
      <c r="P38" s="385">
        <v>9.5</v>
      </c>
      <c r="Q38" s="385">
        <v>5.8</v>
      </c>
      <c r="R38" s="395">
        <v>411</v>
      </c>
      <c r="S38" s="395">
        <v>410</v>
      </c>
      <c r="T38" s="395">
        <v>403</v>
      </c>
      <c r="U38" s="395">
        <v>410</v>
      </c>
      <c r="V38" s="34">
        <f t="shared" si="0"/>
        <v>46.333333333333336</v>
      </c>
      <c r="W38" s="34">
        <f t="shared" si="1"/>
        <v>11</v>
      </c>
      <c r="X38" s="34">
        <f t="shared" si="2"/>
        <v>94.2</v>
      </c>
      <c r="Y38" s="74">
        <f t="shared" si="3"/>
        <v>14.433333333333332</v>
      </c>
      <c r="Z38" s="217"/>
      <c r="AA38" s="211"/>
      <c r="AB38" s="211"/>
      <c r="AC38" s="211"/>
      <c r="AD38" s="211"/>
      <c r="AE38" s="211"/>
      <c r="AF38" s="211"/>
      <c r="AG38" s="211"/>
      <c r="AH38" s="211"/>
      <c r="AI38" s="214"/>
      <c r="AJ38" s="214"/>
    </row>
    <row r="39" spans="1:36" s="50" customFormat="1" ht="15.75" x14ac:dyDescent="0.25">
      <c r="A39" s="111"/>
      <c r="B39" s="114"/>
      <c r="C39" s="114"/>
      <c r="D39" s="120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94"/>
      <c r="S39" s="394"/>
      <c r="T39" s="394"/>
      <c r="U39" s="394"/>
      <c r="V39" s="34">
        <f t="shared" si="0"/>
        <v>0</v>
      </c>
      <c r="W39" s="34">
        <f t="shared" si="1"/>
        <v>0</v>
      </c>
      <c r="X39" s="34">
        <f t="shared" si="2"/>
        <v>0</v>
      </c>
      <c r="Y39" s="74">
        <f t="shared" si="3"/>
        <v>0</v>
      </c>
      <c r="Z39" s="217"/>
      <c r="AA39" s="211"/>
      <c r="AB39" s="211"/>
      <c r="AC39" s="211"/>
      <c r="AD39" s="211"/>
      <c r="AE39" s="211"/>
      <c r="AF39" s="211"/>
      <c r="AG39" s="211"/>
      <c r="AH39" s="211"/>
      <c r="AI39" s="214"/>
      <c r="AJ39" s="214"/>
    </row>
    <row r="40" spans="1:36" s="50" customFormat="1" ht="15.75" x14ac:dyDescent="0.25">
      <c r="A40" s="111"/>
      <c r="B40" s="114"/>
      <c r="C40" s="114"/>
      <c r="D40" s="120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95"/>
      <c r="S40" s="395"/>
      <c r="T40" s="395"/>
      <c r="U40" s="395"/>
      <c r="V40" s="34">
        <f t="shared" si="0"/>
        <v>0</v>
      </c>
      <c r="W40" s="34">
        <f t="shared" si="1"/>
        <v>0</v>
      </c>
      <c r="X40" s="34">
        <f t="shared" si="2"/>
        <v>0</v>
      </c>
      <c r="Y40" s="74">
        <f t="shared" si="3"/>
        <v>0</v>
      </c>
      <c r="Z40" s="217"/>
      <c r="AA40" s="211"/>
      <c r="AB40" s="211"/>
      <c r="AC40" s="211"/>
      <c r="AD40" s="211"/>
      <c r="AE40" s="211"/>
      <c r="AF40" s="211"/>
      <c r="AG40" s="211"/>
      <c r="AH40" s="211"/>
      <c r="AI40" s="214"/>
      <c r="AJ40" s="214"/>
    </row>
    <row r="41" spans="1:36" s="50" customFormat="1" ht="15.75" x14ac:dyDescent="0.25">
      <c r="A41" s="111"/>
      <c r="B41" s="114"/>
      <c r="C41" s="114"/>
      <c r="D41" s="124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94"/>
      <c r="S41" s="394"/>
      <c r="T41" s="394"/>
      <c r="U41" s="394"/>
      <c r="V41" s="34">
        <f t="shared" si="0"/>
        <v>0</v>
      </c>
      <c r="W41" s="34">
        <f t="shared" si="1"/>
        <v>0</v>
      </c>
      <c r="X41" s="34">
        <f t="shared" si="2"/>
        <v>0</v>
      </c>
      <c r="Y41" s="74">
        <f t="shared" si="3"/>
        <v>0</v>
      </c>
      <c r="Z41" s="217"/>
      <c r="AA41" s="211"/>
      <c r="AB41" s="211"/>
      <c r="AC41" s="211"/>
      <c r="AD41" s="211"/>
      <c r="AE41" s="211"/>
      <c r="AF41" s="211"/>
      <c r="AG41" s="211"/>
      <c r="AH41" s="211"/>
      <c r="AI41" s="214"/>
      <c r="AJ41" s="214"/>
    </row>
    <row r="42" spans="1:36" s="50" customFormat="1" ht="15.75" x14ac:dyDescent="0.25">
      <c r="A42" s="111">
        <v>6</v>
      </c>
      <c r="B42" s="114" t="s">
        <v>432</v>
      </c>
      <c r="C42" s="114" t="s">
        <v>19</v>
      </c>
      <c r="D42" s="233">
        <f>160*0.9</f>
        <v>144</v>
      </c>
      <c r="E42" s="385" t="s">
        <v>431</v>
      </c>
      <c r="F42" s="385">
        <v>60</v>
      </c>
      <c r="G42" s="385">
        <v>63</v>
      </c>
      <c r="H42" s="385">
        <v>67</v>
      </c>
      <c r="I42" s="385">
        <v>60</v>
      </c>
      <c r="J42" s="385">
        <v>63</v>
      </c>
      <c r="K42" s="385">
        <v>67</v>
      </c>
      <c r="L42" s="385">
        <v>71</v>
      </c>
      <c r="M42" s="385">
        <v>72</v>
      </c>
      <c r="N42" s="385">
        <v>77</v>
      </c>
      <c r="O42" s="385">
        <v>71.2</v>
      </c>
      <c r="P42" s="385">
        <v>72.400000000000006</v>
      </c>
      <c r="Q42" s="385">
        <v>77.599999999999994</v>
      </c>
      <c r="R42" s="394">
        <v>398</v>
      </c>
      <c r="S42" s="394">
        <v>399</v>
      </c>
      <c r="T42" s="394">
        <v>410</v>
      </c>
      <c r="U42" s="394">
        <v>410</v>
      </c>
      <c r="V42" s="34">
        <f t="shared" si="0"/>
        <v>63.333333333333336</v>
      </c>
      <c r="W42" s="34">
        <f t="shared" si="1"/>
        <v>63.333333333333336</v>
      </c>
      <c r="X42" s="34">
        <f t="shared" si="2"/>
        <v>73.333333333333329</v>
      </c>
      <c r="Y42" s="74">
        <f t="shared" si="3"/>
        <v>73.733333333333334</v>
      </c>
      <c r="Z42" s="217">
        <f>SUM(V42:V49)</f>
        <v>86</v>
      </c>
      <c r="AA42" s="211">
        <f>SUM(W42:W49)</f>
        <v>84</v>
      </c>
      <c r="AB42" s="211">
        <f>SUM(X42:X49)</f>
        <v>83.5</v>
      </c>
      <c r="AC42" s="211">
        <f>SUM(Y42:Y49)</f>
        <v>84.36666666666666</v>
      </c>
      <c r="AD42" s="211">
        <f t="shared" ref="AD42" si="13">Z42*0.38*0.9*SQRT(3)</f>
        <v>50.943078352215814</v>
      </c>
      <c r="AE42" s="211">
        <f t="shared" si="11"/>
        <v>49.758355599838708</v>
      </c>
      <c r="AF42" s="211">
        <f t="shared" si="11"/>
        <v>49.462174911744427</v>
      </c>
      <c r="AG42" s="211">
        <f t="shared" si="11"/>
        <v>49.975554771107838</v>
      </c>
      <c r="AH42" s="211">
        <f>MAX(Z42:AC49)</f>
        <v>86</v>
      </c>
      <c r="AI42" s="214">
        <f t="shared" ref="AI42" si="14">AH42*0.38*0.9*SQRT(3)</f>
        <v>50.943078352215814</v>
      </c>
      <c r="AJ42" s="214">
        <f>D42-AI42</f>
        <v>93.056921647784179</v>
      </c>
    </row>
    <row r="43" spans="1:36" s="50" customFormat="1" ht="15.75" x14ac:dyDescent="0.25">
      <c r="A43" s="111"/>
      <c r="B43" s="114"/>
      <c r="C43" s="114"/>
      <c r="D43" s="120"/>
      <c r="E43" s="383" t="s">
        <v>433</v>
      </c>
      <c r="F43" s="383">
        <v>0</v>
      </c>
      <c r="G43" s="383">
        <v>0</v>
      </c>
      <c r="H43" s="383">
        <v>0</v>
      </c>
      <c r="I43" s="383">
        <v>0</v>
      </c>
      <c r="J43" s="383">
        <v>0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94">
        <v>398</v>
      </c>
      <c r="S43" s="394">
        <v>399</v>
      </c>
      <c r="T43" s="394">
        <v>410</v>
      </c>
      <c r="U43" s="394">
        <v>410</v>
      </c>
      <c r="V43" s="34">
        <f t="shared" si="0"/>
        <v>0</v>
      </c>
      <c r="W43" s="34">
        <f t="shared" si="1"/>
        <v>0</v>
      </c>
      <c r="X43" s="34">
        <f t="shared" si="2"/>
        <v>0</v>
      </c>
      <c r="Y43" s="74">
        <f t="shared" si="3"/>
        <v>0</v>
      </c>
      <c r="Z43" s="217"/>
      <c r="AA43" s="211"/>
      <c r="AB43" s="211"/>
      <c r="AC43" s="211"/>
      <c r="AD43" s="211"/>
      <c r="AE43" s="211"/>
      <c r="AF43" s="211"/>
      <c r="AG43" s="211"/>
      <c r="AH43" s="211"/>
      <c r="AI43" s="214"/>
      <c r="AJ43" s="214"/>
    </row>
    <row r="44" spans="1:36" s="50" customFormat="1" ht="15.75" x14ac:dyDescent="0.25">
      <c r="A44" s="111"/>
      <c r="B44" s="114"/>
      <c r="C44" s="114"/>
      <c r="D44" s="120"/>
      <c r="E44" s="385" t="s">
        <v>434</v>
      </c>
      <c r="F44" s="385">
        <v>13</v>
      </c>
      <c r="G44" s="385">
        <v>10</v>
      </c>
      <c r="H44" s="385">
        <v>15</v>
      </c>
      <c r="I44" s="385">
        <v>18</v>
      </c>
      <c r="J44" s="385">
        <v>20</v>
      </c>
      <c r="K44" s="385">
        <v>18</v>
      </c>
      <c r="L44" s="385">
        <v>14</v>
      </c>
      <c r="M44" s="385">
        <v>2.5</v>
      </c>
      <c r="N44" s="385">
        <v>3.5</v>
      </c>
      <c r="O44" s="385">
        <v>14.1</v>
      </c>
      <c r="P44" s="385">
        <v>2.9</v>
      </c>
      <c r="Q44" s="385">
        <v>4.0999999999999996</v>
      </c>
      <c r="R44" s="395">
        <v>398</v>
      </c>
      <c r="S44" s="395">
        <v>399</v>
      </c>
      <c r="T44" s="395">
        <v>410</v>
      </c>
      <c r="U44" s="395">
        <v>410</v>
      </c>
      <c r="V44" s="34">
        <f t="shared" si="0"/>
        <v>12.666666666666666</v>
      </c>
      <c r="W44" s="34">
        <f t="shared" si="1"/>
        <v>18.666666666666668</v>
      </c>
      <c r="X44" s="34">
        <f t="shared" si="2"/>
        <v>6.666666666666667</v>
      </c>
      <c r="Y44" s="74">
        <f t="shared" si="3"/>
        <v>7.0333333333333341</v>
      </c>
      <c r="Z44" s="217"/>
      <c r="AA44" s="211"/>
      <c r="AB44" s="211"/>
      <c r="AC44" s="211"/>
      <c r="AD44" s="211"/>
      <c r="AE44" s="211"/>
      <c r="AF44" s="211"/>
      <c r="AG44" s="211"/>
      <c r="AH44" s="211"/>
      <c r="AI44" s="214"/>
      <c r="AJ44" s="214"/>
    </row>
    <row r="45" spans="1:36" s="50" customFormat="1" ht="15.75" x14ac:dyDescent="0.25">
      <c r="A45" s="111"/>
      <c r="B45" s="114"/>
      <c r="C45" s="114"/>
      <c r="D45" s="120"/>
      <c r="E45" s="383" t="s">
        <v>435</v>
      </c>
      <c r="F45" s="383">
        <v>0</v>
      </c>
      <c r="G45" s="383">
        <v>10</v>
      </c>
      <c r="H45" s="383">
        <v>0</v>
      </c>
      <c r="I45" s="383">
        <v>0</v>
      </c>
      <c r="J45" s="383">
        <v>2</v>
      </c>
      <c r="K45" s="383">
        <v>0</v>
      </c>
      <c r="L45" s="383">
        <v>3.5</v>
      </c>
      <c r="M45" s="383">
        <v>0</v>
      </c>
      <c r="N45" s="383">
        <v>0</v>
      </c>
      <c r="O45" s="383">
        <v>3.6</v>
      </c>
      <c r="P45" s="383">
        <v>0</v>
      </c>
      <c r="Q45" s="383">
        <v>0</v>
      </c>
      <c r="R45" s="394">
        <v>398</v>
      </c>
      <c r="S45" s="394">
        <v>399</v>
      </c>
      <c r="T45" s="394">
        <v>410</v>
      </c>
      <c r="U45" s="394">
        <v>410</v>
      </c>
      <c r="V45" s="34">
        <f t="shared" si="0"/>
        <v>10</v>
      </c>
      <c r="W45" s="34">
        <f t="shared" si="1"/>
        <v>2</v>
      </c>
      <c r="X45" s="34">
        <f t="shared" si="2"/>
        <v>3.5</v>
      </c>
      <c r="Y45" s="74">
        <f t="shared" si="3"/>
        <v>3.6</v>
      </c>
      <c r="Z45" s="217"/>
      <c r="AA45" s="211"/>
      <c r="AB45" s="211"/>
      <c r="AC45" s="211"/>
      <c r="AD45" s="211"/>
      <c r="AE45" s="211"/>
      <c r="AF45" s="211"/>
      <c r="AG45" s="211"/>
      <c r="AH45" s="211"/>
      <c r="AI45" s="214"/>
      <c r="AJ45" s="214"/>
    </row>
    <row r="46" spans="1:36" s="50" customFormat="1" ht="15.75" x14ac:dyDescent="0.25">
      <c r="A46" s="111"/>
      <c r="B46" s="114"/>
      <c r="C46" s="114"/>
      <c r="D46" s="120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95"/>
      <c r="S46" s="395"/>
      <c r="T46" s="395"/>
      <c r="U46" s="395"/>
      <c r="V46" s="34">
        <f t="shared" si="0"/>
        <v>0</v>
      </c>
      <c r="W46" s="34">
        <f t="shared" si="1"/>
        <v>0</v>
      </c>
      <c r="X46" s="34">
        <f t="shared" si="2"/>
        <v>0</v>
      </c>
      <c r="Y46" s="74">
        <f t="shared" si="3"/>
        <v>0</v>
      </c>
      <c r="Z46" s="217"/>
      <c r="AA46" s="211"/>
      <c r="AB46" s="211"/>
      <c r="AC46" s="211"/>
      <c r="AD46" s="211"/>
      <c r="AE46" s="211"/>
      <c r="AF46" s="211"/>
      <c r="AG46" s="211"/>
      <c r="AH46" s="211"/>
      <c r="AI46" s="214"/>
      <c r="AJ46" s="214"/>
    </row>
    <row r="47" spans="1:36" s="50" customFormat="1" ht="15.75" x14ac:dyDescent="0.25">
      <c r="A47" s="111"/>
      <c r="B47" s="114"/>
      <c r="C47" s="114"/>
      <c r="D47" s="120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94"/>
      <c r="S47" s="394"/>
      <c r="T47" s="394"/>
      <c r="U47" s="394"/>
      <c r="V47" s="34">
        <f t="shared" ref="V47:V90" si="15">IF(AND(F47=0,G47=0,H47=0),0,IF(AND(F47=0,G47=0),H47,IF(AND(F47=0,H47=0),G47,IF(AND(G47=0,H47=0),F47,IF(F47=0,(G47+H47)/2,IF(G47=0,(F47+H47)/2,IF(H47=0,(F47+G47)/2,(F47+G47+H47)/3)))))))</f>
        <v>0</v>
      </c>
      <c r="W47" s="34">
        <f t="shared" ref="W47:W90" si="16">IF(AND(I47=0,J47=0,K47=0),0,IF(AND(I47=0,J47=0),K47,IF(AND(I47=0,K47=0),J47,IF(AND(J47=0,K47=0),I47,IF(I47=0,(J47+K47)/2,IF(J47=0,(I47+K47)/2,IF(K47=0,(I47+J47)/2,(I47+J47+K47)/3)))))))</f>
        <v>0</v>
      </c>
      <c r="X47" s="34">
        <f t="shared" ref="X47:X90" si="17">IF(AND(L47=0,M47=0,N47=0),0,IF(AND(L47=0,M47=0),N47,IF(AND(L47=0,N47=0),M47,IF(AND(M47=0,N47=0),L47,IF(L47=0,(M47+N47)/2,IF(M47=0,(L47+N47)/2,IF(N47=0,(L47+M47)/2,(L47+M47+N47)/3)))))))</f>
        <v>0</v>
      </c>
      <c r="Y47" s="74">
        <f t="shared" ref="Y47:Y90" si="18">IF(AND(O47=0,P47=0,Q47=0),0,IF(AND(O47=0,P47=0),Q47,IF(AND(O47=0,Q47=0),P47,IF(AND(P47=0,Q47=0),O47,IF(O47=0,(P47+Q47)/2,IF(P47=0,(O47+Q47)/2,IF(Q47=0,(O47+P47)/2,(O47+P47+Q47)/3)))))))</f>
        <v>0</v>
      </c>
      <c r="Z47" s="217"/>
      <c r="AA47" s="211"/>
      <c r="AB47" s="211"/>
      <c r="AC47" s="211"/>
      <c r="AD47" s="211"/>
      <c r="AE47" s="211"/>
      <c r="AF47" s="211"/>
      <c r="AG47" s="211"/>
      <c r="AH47" s="211"/>
      <c r="AI47" s="214"/>
      <c r="AJ47" s="214"/>
    </row>
    <row r="48" spans="1:36" s="50" customFormat="1" ht="15.75" x14ac:dyDescent="0.25">
      <c r="A48" s="111"/>
      <c r="B48" s="114"/>
      <c r="C48" s="114"/>
      <c r="D48" s="120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95"/>
      <c r="S48" s="395"/>
      <c r="T48" s="395"/>
      <c r="U48" s="395"/>
      <c r="V48" s="34">
        <f t="shared" si="15"/>
        <v>0</v>
      </c>
      <c r="W48" s="34">
        <f t="shared" si="16"/>
        <v>0</v>
      </c>
      <c r="X48" s="34">
        <f t="shared" si="17"/>
        <v>0</v>
      </c>
      <c r="Y48" s="74">
        <f t="shared" si="18"/>
        <v>0</v>
      </c>
      <c r="Z48" s="217"/>
      <c r="AA48" s="211"/>
      <c r="AB48" s="211"/>
      <c r="AC48" s="211"/>
      <c r="AD48" s="211"/>
      <c r="AE48" s="211"/>
      <c r="AF48" s="211"/>
      <c r="AG48" s="211"/>
      <c r="AH48" s="211"/>
      <c r="AI48" s="214"/>
      <c r="AJ48" s="214"/>
    </row>
    <row r="49" spans="1:36" s="50" customFormat="1" ht="15.75" x14ac:dyDescent="0.25">
      <c r="A49" s="111"/>
      <c r="B49" s="114"/>
      <c r="C49" s="114"/>
      <c r="D49" s="124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94"/>
      <c r="S49" s="394"/>
      <c r="T49" s="394"/>
      <c r="U49" s="394"/>
      <c r="V49" s="34">
        <f t="shared" si="15"/>
        <v>0</v>
      </c>
      <c r="W49" s="34">
        <f t="shared" si="16"/>
        <v>0</v>
      </c>
      <c r="X49" s="34">
        <f t="shared" si="17"/>
        <v>0</v>
      </c>
      <c r="Y49" s="74">
        <f t="shared" si="18"/>
        <v>0</v>
      </c>
      <c r="Z49" s="217"/>
      <c r="AA49" s="211"/>
      <c r="AB49" s="211"/>
      <c r="AC49" s="211"/>
      <c r="AD49" s="211"/>
      <c r="AE49" s="211"/>
      <c r="AF49" s="211"/>
      <c r="AG49" s="211"/>
      <c r="AH49" s="211"/>
      <c r="AI49" s="214"/>
      <c r="AJ49" s="214"/>
    </row>
    <row r="50" spans="1:36" s="50" customFormat="1" ht="15.75" x14ac:dyDescent="0.25">
      <c r="A50" s="111">
        <v>7</v>
      </c>
      <c r="B50" s="114" t="s">
        <v>50</v>
      </c>
      <c r="C50" s="130" t="s">
        <v>531</v>
      </c>
      <c r="D50" s="267">
        <f>(400+400)*0.9</f>
        <v>720</v>
      </c>
      <c r="E50" s="385" t="s">
        <v>436</v>
      </c>
      <c r="F50" s="385">
        <v>3</v>
      </c>
      <c r="G50" s="385">
        <v>0</v>
      </c>
      <c r="H50" s="385">
        <v>0</v>
      </c>
      <c r="I50" s="385">
        <v>1</v>
      </c>
      <c r="J50" s="385">
        <v>0</v>
      </c>
      <c r="K50" s="385">
        <v>0</v>
      </c>
      <c r="L50" s="385">
        <v>2</v>
      </c>
      <c r="M50" s="385">
        <v>0</v>
      </c>
      <c r="N50" s="385">
        <v>0</v>
      </c>
      <c r="O50" s="385">
        <v>3</v>
      </c>
      <c r="P50" s="385">
        <v>0</v>
      </c>
      <c r="Q50" s="385">
        <v>0</v>
      </c>
      <c r="R50" s="394">
        <v>415</v>
      </c>
      <c r="S50" s="394">
        <v>404</v>
      </c>
      <c r="T50" s="394">
        <v>405</v>
      </c>
      <c r="U50" s="394">
        <v>412</v>
      </c>
      <c r="V50" s="34">
        <f t="shared" si="15"/>
        <v>3</v>
      </c>
      <c r="W50" s="34">
        <f t="shared" si="16"/>
        <v>1</v>
      </c>
      <c r="X50" s="34">
        <f t="shared" si="17"/>
        <v>2</v>
      </c>
      <c r="Y50" s="74">
        <f t="shared" si="18"/>
        <v>3</v>
      </c>
      <c r="Z50" s="217">
        <f>SUM(V50:V55)</f>
        <v>69</v>
      </c>
      <c r="AA50" s="211">
        <f>SUM(W50:W55)</f>
        <v>97</v>
      </c>
      <c r="AB50" s="211">
        <f>SUM(X50:X55)</f>
        <v>141.33333333333334</v>
      </c>
      <c r="AC50" s="211">
        <f>SUM(Y50:Y55)</f>
        <v>135.56666666666666</v>
      </c>
      <c r="AD50" s="211">
        <f t="shared" ref="AD50" si="19">Z50*0.38*0.9*SQRT(3)</f>
        <v>40.872934957010365</v>
      </c>
      <c r="AE50" s="211">
        <f t="shared" si="11"/>
        <v>57.459053490289932</v>
      </c>
      <c r="AF50" s="211">
        <f t="shared" si="11"/>
        <v>83.720407834649251</v>
      </c>
      <c r="AG50" s="211">
        <f t="shared" si="11"/>
        <v>80.304457231961905</v>
      </c>
      <c r="AH50" s="211">
        <f>MAX(Z50:AC55)</f>
        <v>141.33333333333334</v>
      </c>
      <c r="AI50" s="214">
        <f t="shared" ref="AI50" si="20">AH50*0.38*0.9*SQRT(3)</f>
        <v>83.720407834649251</v>
      </c>
      <c r="AJ50" s="214">
        <f>D50-AI50</f>
        <v>636.27959216535078</v>
      </c>
    </row>
    <row r="51" spans="1:36" s="50" customFormat="1" ht="15.75" x14ac:dyDescent="0.25">
      <c r="A51" s="111"/>
      <c r="B51" s="114"/>
      <c r="C51" s="130"/>
      <c r="D51" s="133"/>
      <c r="E51" s="383" t="s">
        <v>437</v>
      </c>
      <c r="F51" s="383">
        <v>20</v>
      </c>
      <c r="G51" s="383">
        <v>21</v>
      </c>
      <c r="H51" s="383">
        <v>29</v>
      </c>
      <c r="I51" s="383">
        <v>47</v>
      </c>
      <c r="J51" s="383">
        <v>44</v>
      </c>
      <c r="K51" s="383">
        <v>49</v>
      </c>
      <c r="L51" s="383">
        <v>5</v>
      </c>
      <c r="M51" s="383">
        <v>30</v>
      </c>
      <c r="N51" s="383">
        <v>48</v>
      </c>
      <c r="O51" s="383">
        <v>2</v>
      </c>
      <c r="P51" s="383">
        <v>30</v>
      </c>
      <c r="Q51" s="383">
        <v>52</v>
      </c>
      <c r="R51" s="394">
        <v>415</v>
      </c>
      <c r="S51" s="394">
        <v>404</v>
      </c>
      <c r="T51" s="394">
        <v>405</v>
      </c>
      <c r="U51" s="394">
        <v>412</v>
      </c>
      <c r="V51" s="34">
        <f t="shared" si="15"/>
        <v>23.333333333333332</v>
      </c>
      <c r="W51" s="34">
        <f t="shared" si="16"/>
        <v>46.666666666666664</v>
      </c>
      <c r="X51" s="34">
        <f t="shared" si="17"/>
        <v>27.666666666666668</v>
      </c>
      <c r="Y51" s="74">
        <f t="shared" si="18"/>
        <v>28</v>
      </c>
      <c r="Z51" s="217"/>
      <c r="AA51" s="211"/>
      <c r="AB51" s="211"/>
      <c r="AC51" s="211"/>
      <c r="AD51" s="211"/>
      <c r="AE51" s="211"/>
      <c r="AF51" s="211"/>
      <c r="AG51" s="211"/>
      <c r="AH51" s="211"/>
      <c r="AI51" s="214"/>
      <c r="AJ51" s="214"/>
    </row>
    <row r="52" spans="1:36" s="50" customFormat="1" ht="31.5" x14ac:dyDescent="0.25">
      <c r="A52" s="111"/>
      <c r="B52" s="114"/>
      <c r="C52" s="130"/>
      <c r="D52" s="133"/>
      <c r="E52" s="385" t="s">
        <v>438</v>
      </c>
      <c r="F52" s="385">
        <v>30</v>
      </c>
      <c r="G52" s="385">
        <v>21</v>
      </c>
      <c r="H52" s="385">
        <v>28</v>
      </c>
      <c r="I52" s="385">
        <v>32</v>
      </c>
      <c r="J52" s="385">
        <v>24</v>
      </c>
      <c r="K52" s="385">
        <v>33</v>
      </c>
      <c r="L52" s="385">
        <v>93</v>
      </c>
      <c r="M52" s="385">
        <v>86</v>
      </c>
      <c r="N52" s="385">
        <v>93</v>
      </c>
      <c r="O52" s="385">
        <v>80</v>
      </c>
      <c r="P52" s="385">
        <v>66</v>
      </c>
      <c r="Q52" s="385">
        <v>59</v>
      </c>
      <c r="R52" s="395">
        <v>415</v>
      </c>
      <c r="S52" s="395">
        <v>404</v>
      </c>
      <c r="T52" s="395">
        <v>405</v>
      </c>
      <c r="U52" s="395">
        <v>412</v>
      </c>
      <c r="V52" s="34">
        <f t="shared" si="15"/>
        <v>26.333333333333332</v>
      </c>
      <c r="W52" s="34">
        <f t="shared" si="16"/>
        <v>29.666666666666668</v>
      </c>
      <c r="X52" s="34">
        <f t="shared" si="17"/>
        <v>90.666666666666671</v>
      </c>
      <c r="Y52" s="74">
        <f t="shared" si="18"/>
        <v>68.333333333333329</v>
      </c>
      <c r="Z52" s="217"/>
      <c r="AA52" s="211"/>
      <c r="AB52" s="211"/>
      <c r="AC52" s="211"/>
      <c r="AD52" s="211"/>
      <c r="AE52" s="211"/>
      <c r="AF52" s="211"/>
      <c r="AG52" s="211"/>
      <c r="AH52" s="211"/>
      <c r="AI52" s="214"/>
      <c r="AJ52" s="214"/>
    </row>
    <row r="53" spans="1:36" s="50" customFormat="1" ht="15.75" x14ac:dyDescent="0.25">
      <c r="A53" s="111"/>
      <c r="B53" s="114"/>
      <c r="C53" s="130"/>
      <c r="D53" s="133"/>
      <c r="E53" s="383" t="s">
        <v>439</v>
      </c>
      <c r="F53" s="383">
        <v>0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0</v>
      </c>
      <c r="N53" s="383">
        <v>0</v>
      </c>
      <c r="O53" s="383">
        <v>5.5</v>
      </c>
      <c r="P53" s="383">
        <v>5.2</v>
      </c>
      <c r="Q53" s="383">
        <v>6</v>
      </c>
      <c r="R53" s="394">
        <v>415</v>
      </c>
      <c r="S53" s="394">
        <v>404</v>
      </c>
      <c r="T53" s="394">
        <v>405</v>
      </c>
      <c r="U53" s="394">
        <v>412</v>
      </c>
      <c r="V53" s="34">
        <f t="shared" si="15"/>
        <v>0</v>
      </c>
      <c r="W53" s="34">
        <f t="shared" si="16"/>
        <v>0</v>
      </c>
      <c r="X53" s="34">
        <f t="shared" si="17"/>
        <v>0</v>
      </c>
      <c r="Y53" s="74">
        <f t="shared" si="18"/>
        <v>5.5666666666666664</v>
      </c>
      <c r="Z53" s="217"/>
      <c r="AA53" s="211"/>
      <c r="AB53" s="211"/>
      <c r="AC53" s="211"/>
      <c r="AD53" s="211"/>
      <c r="AE53" s="211"/>
      <c r="AF53" s="211"/>
      <c r="AG53" s="211"/>
      <c r="AH53" s="211"/>
      <c r="AI53" s="214"/>
      <c r="AJ53" s="214"/>
    </row>
    <row r="54" spans="1:36" s="50" customFormat="1" ht="15.75" x14ac:dyDescent="0.25">
      <c r="A54" s="111"/>
      <c r="B54" s="114"/>
      <c r="C54" s="130"/>
      <c r="D54" s="133"/>
      <c r="E54" s="385" t="s">
        <v>440</v>
      </c>
      <c r="F54" s="385">
        <v>20</v>
      </c>
      <c r="G54" s="385">
        <v>18</v>
      </c>
      <c r="H54" s="385">
        <v>11</v>
      </c>
      <c r="I54" s="385">
        <v>26</v>
      </c>
      <c r="J54" s="385">
        <v>11</v>
      </c>
      <c r="K54" s="385">
        <v>22</v>
      </c>
      <c r="L54" s="385">
        <v>32</v>
      </c>
      <c r="M54" s="385">
        <v>18</v>
      </c>
      <c r="N54" s="385">
        <v>13</v>
      </c>
      <c r="O54" s="385">
        <v>30</v>
      </c>
      <c r="P54" s="385">
        <v>47</v>
      </c>
      <c r="Q54" s="385">
        <v>15</v>
      </c>
      <c r="R54" s="395">
        <v>415</v>
      </c>
      <c r="S54" s="395">
        <v>404</v>
      </c>
      <c r="T54" s="395">
        <v>405</v>
      </c>
      <c r="U54" s="395">
        <v>412</v>
      </c>
      <c r="V54" s="34">
        <f t="shared" si="15"/>
        <v>16.333333333333332</v>
      </c>
      <c r="W54" s="34">
        <f t="shared" si="16"/>
        <v>19.666666666666668</v>
      </c>
      <c r="X54" s="34">
        <f t="shared" si="17"/>
        <v>21</v>
      </c>
      <c r="Y54" s="74">
        <f t="shared" si="18"/>
        <v>30.666666666666668</v>
      </c>
      <c r="Z54" s="217"/>
      <c r="AA54" s="211"/>
      <c r="AB54" s="211"/>
      <c r="AC54" s="211"/>
      <c r="AD54" s="211"/>
      <c r="AE54" s="211"/>
      <c r="AF54" s="211"/>
      <c r="AG54" s="211"/>
      <c r="AH54" s="211"/>
      <c r="AI54" s="214"/>
      <c r="AJ54" s="214"/>
    </row>
    <row r="55" spans="1:36" s="50" customFormat="1" ht="15.75" x14ac:dyDescent="0.25">
      <c r="A55" s="111"/>
      <c r="B55" s="114"/>
      <c r="C55" s="130"/>
      <c r="D55" s="220"/>
      <c r="E55" s="383" t="s">
        <v>422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94">
        <v>392</v>
      </c>
      <c r="S55" s="394">
        <v>392</v>
      </c>
      <c r="T55" s="394">
        <v>0</v>
      </c>
      <c r="U55" s="394">
        <v>0</v>
      </c>
      <c r="V55" s="34">
        <f t="shared" si="15"/>
        <v>0</v>
      </c>
      <c r="W55" s="34">
        <f t="shared" si="16"/>
        <v>0</v>
      </c>
      <c r="X55" s="34">
        <f t="shared" si="17"/>
        <v>0</v>
      </c>
      <c r="Y55" s="74">
        <f t="shared" si="18"/>
        <v>0</v>
      </c>
      <c r="Z55" s="217"/>
      <c r="AA55" s="211"/>
      <c r="AB55" s="211"/>
      <c r="AC55" s="211"/>
      <c r="AD55" s="211"/>
      <c r="AE55" s="211"/>
      <c r="AF55" s="211"/>
      <c r="AG55" s="211"/>
      <c r="AH55" s="211"/>
      <c r="AI55" s="214"/>
      <c r="AJ55" s="214"/>
    </row>
    <row r="56" spans="1:36" s="50" customFormat="1" ht="15.75" x14ac:dyDescent="0.25">
      <c r="A56" s="111">
        <v>8</v>
      </c>
      <c r="B56" s="114" t="s">
        <v>443</v>
      </c>
      <c r="C56" s="319" t="s">
        <v>532</v>
      </c>
      <c r="D56" s="378">
        <f>250*0.9</f>
        <v>225</v>
      </c>
      <c r="E56" s="385" t="s">
        <v>441</v>
      </c>
      <c r="F56" s="385"/>
      <c r="G56" s="385"/>
      <c r="H56" s="385"/>
      <c r="I56" s="385"/>
      <c r="J56" s="385"/>
      <c r="K56" s="385"/>
      <c r="L56" s="385">
        <v>21</v>
      </c>
      <c r="M56" s="385">
        <v>12</v>
      </c>
      <c r="N56" s="385">
        <v>26</v>
      </c>
      <c r="O56" s="385">
        <v>26</v>
      </c>
      <c r="P56" s="385">
        <v>12</v>
      </c>
      <c r="Q56" s="385">
        <v>19</v>
      </c>
      <c r="R56" s="394"/>
      <c r="S56" s="394"/>
      <c r="T56" s="394">
        <v>408</v>
      </c>
      <c r="U56" s="394">
        <v>402</v>
      </c>
      <c r="V56" s="34">
        <f t="shared" si="15"/>
        <v>0</v>
      </c>
      <c r="W56" s="34">
        <f t="shared" si="16"/>
        <v>0</v>
      </c>
      <c r="X56" s="34">
        <f t="shared" si="17"/>
        <v>19.666666666666668</v>
      </c>
      <c r="Y56" s="74">
        <f t="shared" si="18"/>
        <v>19</v>
      </c>
      <c r="Z56" s="217">
        <f>SUM(V56:V61)</f>
        <v>107.33333333333334</v>
      </c>
      <c r="AA56" s="211">
        <f>SUM(W56:W61)</f>
        <v>114.99999999999999</v>
      </c>
      <c r="AB56" s="211">
        <f>SUM(X56:X61)</f>
        <v>117.66666666666666</v>
      </c>
      <c r="AC56" s="211">
        <f>SUM(Y56:Y61)</f>
        <v>134.33333333333334</v>
      </c>
      <c r="AD56" s="211">
        <f t="shared" ref="AD56:AG56" si="21">Z56*0.38*0.9*SQRT(3)</f>
        <v>63.580121044238354</v>
      </c>
      <c r="AE56" s="211">
        <f t="shared" si="21"/>
        <v>68.121558261683944</v>
      </c>
      <c r="AF56" s="211">
        <f t="shared" si="21"/>
        <v>69.701188598186747</v>
      </c>
      <c r="AG56" s="211">
        <f t="shared" si="21"/>
        <v>79.573878201329364</v>
      </c>
      <c r="AH56" s="211">
        <f>MAX(Z56:AC61)</f>
        <v>134.33333333333334</v>
      </c>
      <c r="AI56" s="214">
        <f t="shared" ref="AI56" si="22">AH56*0.38*0.9*SQRT(3)</f>
        <v>79.573878201329364</v>
      </c>
      <c r="AJ56" s="214">
        <f>D56-AI56</f>
        <v>145.42612179867064</v>
      </c>
    </row>
    <row r="57" spans="1:36" s="50" customFormat="1" ht="15.75" x14ac:dyDescent="0.25">
      <c r="A57" s="111"/>
      <c r="B57" s="114"/>
      <c r="C57" s="319"/>
      <c r="D57" s="239"/>
      <c r="E57" s="383" t="s">
        <v>442</v>
      </c>
      <c r="F57" s="383">
        <v>53</v>
      </c>
      <c r="G57" s="383">
        <v>42</v>
      </c>
      <c r="H57" s="383">
        <v>35</v>
      </c>
      <c r="I57" s="383">
        <v>56</v>
      </c>
      <c r="J57" s="383">
        <v>42</v>
      </c>
      <c r="K57" s="383">
        <v>30</v>
      </c>
      <c r="L57" s="383">
        <v>3</v>
      </c>
      <c r="M57" s="383">
        <v>8</v>
      </c>
      <c r="N57" s="383">
        <v>14</v>
      </c>
      <c r="O57" s="383">
        <v>3</v>
      </c>
      <c r="P57" s="383">
        <v>6</v>
      </c>
      <c r="Q57" s="383">
        <v>7</v>
      </c>
      <c r="R57" s="394">
        <v>404</v>
      </c>
      <c r="S57" s="394">
        <v>405</v>
      </c>
      <c r="T57" s="394">
        <v>408</v>
      </c>
      <c r="U57" s="394">
        <v>402</v>
      </c>
      <c r="V57" s="34">
        <f t="shared" si="15"/>
        <v>43.333333333333336</v>
      </c>
      <c r="W57" s="34">
        <f t="shared" si="16"/>
        <v>42.666666666666664</v>
      </c>
      <c r="X57" s="34">
        <f t="shared" si="17"/>
        <v>8.3333333333333339</v>
      </c>
      <c r="Y57" s="74">
        <f t="shared" si="18"/>
        <v>5.333333333333333</v>
      </c>
      <c r="Z57" s="217"/>
      <c r="AA57" s="211"/>
      <c r="AB57" s="211"/>
      <c r="AC57" s="211"/>
      <c r="AD57" s="211"/>
      <c r="AE57" s="211"/>
      <c r="AF57" s="211"/>
      <c r="AG57" s="211"/>
      <c r="AH57" s="211"/>
      <c r="AI57" s="214"/>
      <c r="AJ57" s="214"/>
    </row>
    <row r="58" spans="1:36" s="50" customFormat="1" ht="15.75" x14ac:dyDescent="0.25">
      <c r="A58" s="111"/>
      <c r="B58" s="114"/>
      <c r="C58" s="319"/>
      <c r="D58" s="239"/>
      <c r="E58" s="385" t="s">
        <v>444</v>
      </c>
      <c r="F58" s="385">
        <v>35</v>
      </c>
      <c r="G58" s="385">
        <v>20</v>
      </c>
      <c r="H58" s="385">
        <v>18</v>
      </c>
      <c r="I58" s="385">
        <v>36</v>
      </c>
      <c r="J58" s="385">
        <v>20</v>
      </c>
      <c r="K58" s="385">
        <v>22</v>
      </c>
      <c r="L58" s="385">
        <v>30</v>
      </c>
      <c r="M58" s="385">
        <v>24</v>
      </c>
      <c r="N58" s="385">
        <v>21</v>
      </c>
      <c r="O58" s="385">
        <v>51</v>
      </c>
      <c r="P58" s="385">
        <v>29</v>
      </c>
      <c r="Q58" s="385">
        <v>5</v>
      </c>
      <c r="R58" s="395">
        <v>404</v>
      </c>
      <c r="S58" s="395">
        <v>405</v>
      </c>
      <c r="T58" s="395">
        <v>408</v>
      </c>
      <c r="U58" s="395">
        <v>402</v>
      </c>
      <c r="V58" s="34">
        <f t="shared" si="15"/>
        <v>24.333333333333332</v>
      </c>
      <c r="W58" s="34">
        <f t="shared" si="16"/>
        <v>26</v>
      </c>
      <c r="X58" s="34">
        <f t="shared" si="17"/>
        <v>25</v>
      </c>
      <c r="Y58" s="74">
        <f t="shared" si="18"/>
        <v>28.333333333333332</v>
      </c>
      <c r="Z58" s="217"/>
      <c r="AA58" s="211"/>
      <c r="AB58" s="211"/>
      <c r="AC58" s="211"/>
      <c r="AD58" s="211"/>
      <c r="AE58" s="211"/>
      <c r="AF58" s="211"/>
      <c r="AG58" s="211"/>
      <c r="AH58" s="211"/>
      <c r="AI58" s="214"/>
      <c r="AJ58" s="214"/>
    </row>
    <row r="59" spans="1:36" s="50" customFormat="1" ht="15.75" x14ac:dyDescent="0.25">
      <c r="A59" s="111"/>
      <c r="B59" s="114"/>
      <c r="C59" s="319"/>
      <c r="D59" s="239"/>
      <c r="E59" s="383" t="s">
        <v>445</v>
      </c>
      <c r="F59" s="383">
        <v>38</v>
      </c>
      <c r="G59" s="383">
        <v>28</v>
      </c>
      <c r="H59" s="383">
        <v>33</v>
      </c>
      <c r="I59" s="383">
        <v>41</v>
      </c>
      <c r="J59" s="383">
        <v>36</v>
      </c>
      <c r="K59" s="383">
        <v>54</v>
      </c>
      <c r="L59" s="383">
        <v>90</v>
      </c>
      <c r="M59" s="383">
        <v>52</v>
      </c>
      <c r="N59" s="383">
        <v>43</v>
      </c>
      <c r="O59" s="383">
        <v>113</v>
      </c>
      <c r="P59" s="383">
        <v>53</v>
      </c>
      <c r="Q59" s="383">
        <v>63</v>
      </c>
      <c r="R59" s="394">
        <v>404</v>
      </c>
      <c r="S59" s="394">
        <v>405</v>
      </c>
      <c r="T59" s="394">
        <v>408</v>
      </c>
      <c r="U59" s="394">
        <v>402</v>
      </c>
      <c r="V59" s="34">
        <f t="shared" si="15"/>
        <v>33</v>
      </c>
      <c r="W59" s="34">
        <f t="shared" si="16"/>
        <v>43.666666666666664</v>
      </c>
      <c r="X59" s="34">
        <f t="shared" si="17"/>
        <v>61.666666666666664</v>
      </c>
      <c r="Y59" s="74">
        <f t="shared" si="18"/>
        <v>76.333333333333329</v>
      </c>
      <c r="Z59" s="217"/>
      <c r="AA59" s="211"/>
      <c r="AB59" s="211"/>
      <c r="AC59" s="211"/>
      <c r="AD59" s="211"/>
      <c r="AE59" s="211"/>
      <c r="AF59" s="211"/>
      <c r="AG59" s="211"/>
      <c r="AH59" s="211"/>
      <c r="AI59" s="214"/>
      <c r="AJ59" s="214"/>
    </row>
    <row r="60" spans="1:36" s="50" customFormat="1" ht="15.75" x14ac:dyDescent="0.25">
      <c r="A60" s="111"/>
      <c r="B60" s="114"/>
      <c r="C60" s="319"/>
      <c r="D60" s="239"/>
      <c r="E60" s="385" t="s">
        <v>446</v>
      </c>
      <c r="F60" s="385">
        <v>10</v>
      </c>
      <c r="G60" s="385">
        <v>5</v>
      </c>
      <c r="H60" s="385">
        <v>5</v>
      </c>
      <c r="I60" s="385">
        <v>6</v>
      </c>
      <c r="J60" s="385">
        <v>1</v>
      </c>
      <c r="K60" s="385">
        <v>1</v>
      </c>
      <c r="L60" s="385">
        <v>6</v>
      </c>
      <c r="M60" s="385">
        <v>2</v>
      </c>
      <c r="N60" s="385">
        <v>1</v>
      </c>
      <c r="O60" s="385">
        <v>10</v>
      </c>
      <c r="P60" s="385">
        <v>3</v>
      </c>
      <c r="Q60" s="385">
        <v>3</v>
      </c>
      <c r="R60" s="395">
        <v>404</v>
      </c>
      <c r="S60" s="395">
        <v>405</v>
      </c>
      <c r="T60" s="395">
        <v>408</v>
      </c>
      <c r="U60" s="395">
        <v>402</v>
      </c>
      <c r="V60" s="34">
        <f t="shared" si="15"/>
        <v>6.666666666666667</v>
      </c>
      <c r="W60" s="34">
        <f t="shared" si="16"/>
        <v>2.6666666666666665</v>
      </c>
      <c r="X60" s="34">
        <f t="shared" si="17"/>
        <v>3</v>
      </c>
      <c r="Y60" s="74">
        <f t="shared" si="18"/>
        <v>5.333333333333333</v>
      </c>
      <c r="Z60" s="217"/>
      <c r="AA60" s="211"/>
      <c r="AB60" s="211"/>
      <c r="AC60" s="211"/>
      <c r="AD60" s="211"/>
      <c r="AE60" s="211"/>
      <c r="AF60" s="211"/>
      <c r="AG60" s="211"/>
      <c r="AH60" s="211"/>
      <c r="AI60" s="214"/>
      <c r="AJ60" s="214"/>
    </row>
    <row r="61" spans="1:36" s="50" customFormat="1" ht="15.75" x14ac:dyDescent="0.25">
      <c r="A61" s="111"/>
      <c r="B61" s="114"/>
      <c r="C61" s="319"/>
      <c r="D61" s="379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94"/>
      <c r="S61" s="394"/>
      <c r="T61" s="394"/>
      <c r="U61" s="394"/>
      <c r="V61" s="34">
        <f t="shared" si="15"/>
        <v>0</v>
      </c>
      <c r="W61" s="34">
        <f t="shared" si="16"/>
        <v>0</v>
      </c>
      <c r="X61" s="34">
        <f t="shared" si="17"/>
        <v>0</v>
      </c>
      <c r="Y61" s="74">
        <f t="shared" si="18"/>
        <v>0</v>
      </c>
      <c r="Z61" s="217"/>
      <c r="AA61" s="211"/>
      <c r="AB61" s="211"/>
      <c r="AC61" s="211"/>
      <c r="AD61" s="211"/>
      <c r="AE61" s="211"/>
      <c r="AF61" s="211"/>
      <c r="AG61" s="211"/>
      <c r="AH61" s="211"/>
      <c r="AI61" s="214"/>
      <c r="AJ61" s="214"/>
    </row>
    <row r="62" spans="1:36" s="50" customFormat="1" ht="15.75" x14ac:dyDescent="0.25">
      <c r="A62" s="111">
        <v>9</v>
      </c>
      <c r="B62" s="114" t="s">
        <v>258</v>
      </c>
      <c r="C62" s="316" t="s">
        <v>533</v>
      </c>
      <c r="D62" s="308">
        <f>360*0.9</f>
        <v>324</v>
      </c>
      <c r="E62" s="385" t="s">
        <v>447</v>
      </c>
      <c r="F62" s="385">
        <v>3</v>
      </c>
      <c r="G62" s="385">
        <v>2</v>
      </c>
      <c r="H62" s="385">
        <v>3</v>
      </c>
      <c r="I62" s="385">
        <v>2</v>
      </c>
      <c r="J62" s="385">
        <v>2</v>
      </c>
      <c r="K62" s="385">
        <v>1</v>
      </c>
      <c r="L62" s="385">
        <v>0</v>
      </c>
      <c r="M62" s="385">
        <v>0</v>
      </c>
      <c r="N62" s="385">
        <v>0</v>
      </c>
      <c r="O62" s="385">
        <v>0</v>
      </c>
      <c r="P62" s="385">
        <v>0</v>
      </c>
      <c r="Q62" s="385">
        <v>0</v>
      </c>
      <c r="R62" s="394">
        <v>401</v>
      </c>
      <c r="S62" s="394">
        <v>402</v>
      </c>
      <c r="T62" s="394">
        <v>403</v>
      </c>
      <c r="U62" s="394">
        <v>405</v>
      </c>
      <c r="V62" s="34">
        <f t="shared" si="15"/>
        <v>2.6666666666666665</v>
      </c>
      <c r="W62" s="34">
        <f t="shared" si="16"/>
        <v>1.6666666666666667</v>
      </c>
      <c r="X62" s="34">
        <f t="shared" si="17"/>
        <v>0</v>
      </c>
      <c r="Y62" s="74">
        <f t="shared" si="18"/>
        <v>0</v>
      </c>
      <c r="Z62" s="217">
        <f>SUM(V62:V71)</f>
        <v>29.5</v>
      </c>
      <c r="AA62" s="211">
        <f>SUM(W62:W71)</f>
        <v>13.833333333333332</v>
      </c>
      <c r="AB62" s="211">
        <f>SUM(X62:X71)</f>
        <v>17.666666666666664</v>
      </c>
      <c r="AC62" s="211">
        <f>SUM(Y62:Y71)</f>
        <v>14.933333333333334</v>
      </c>
      <c r="AD62" s="211">
        <f t="shared" ref="AD62" si="23">Z62*0.38*0.9*SQRT(3)</f>
        <v>17.474660597562401</v>
      </c>
      <c r="AE62" s="211">
        <f t="shared" ref="AE62:AG62" si="24">AA62*0.38*0.9*SQRT(3)</f>
        <v>8.1943323706083575</v>
      </c>
      <c r="AF62" s="211">
        <f t="shared" si="24"/>
        <v>10.465050979331156</v>
      </c>
      <c r="AG62" s="211">
        <f t="shared" si="24"/>
        <v>8.8459298844157708</v>
      </c>
      <c r="AH62" s="211">
        <f>MAX(Z62:AC71)</f>
        <v>29.5</v>
      </c>
      <c r="AI62" s="214">
        <f t="shared" ref="AI62" si="25">AH62*0.38*0.9*SQRT(3)</f>
        <v>17.474660597562401</v>
      </c>
      <c r="AJ62" s="214">
        <f>D62-AI62</f>
        <v>306.52533940243762</v>
      </c>
    </row>
    <row r="63" spans="1:36" s="50" customFormat="1" ht="31.5" x14ac:dyDescent="0.25">
      <c r="A63" s="111"/>
      <c r="B63" s="114"/>
      <c r="C63" s="316"/>
      <c r="D63" s="246"/>
      <c r="E63" s="383" t="s">
        <v>448</v>
      </c>
      <c r="F63" s="383">
        <v>0</v>
      </c>
      <c r="G63" s="383">
        <v>3</v>
      </c>
      <c r="H63" s="383">
        <v>2</v>
      </c>
      <c r="I63" s="383">
        <v>0</v>
      </c>
      <c r="J63" s="383">
        <v>2</v>
      </c>
      <c r="K63" s="383">
        <v>1</v>
      </c>
      <c r="L63" s="383">
        <v>1</v>
      </c>
      <c r="M63" s="383">
        <v>8</v>
      </c>
      <c r="N63" s="383">
        <v>2</v>
      </c>
      <c r="O63" s="383">
        <v>0.3</v>
      </c>
      <c r="P63" s="383">
        <v>6</v>
      </c>
      <c r="Q63" s="383">
        <v>1.5</v>
      </c>
      <c r="R63" s="394">
        <v>401</v>
      </c>
      <c r="S63" s="394">
        <v>402</v>
      </c>
      <c r="T63" s="394">
        <v>403</v>
      </c>
      <c r="U63" s="394">
        <v>405</v>
      </c>
      <c r="V63" s="34">
        <f t="shared" si="15"/>
        <v>2.5</v>
      </c>
      <c r="W63" s="34">
        <f t="shared" si="16"/>
        <v>1.5</v>
      </c>
      <c r="X63" s="34">
        <f t="shared" si="17"/>
        <v>3.6666666666666665</v>
      </c>
      <c r="Y63" s="74">
        <f t="shared" si="18"/>
        <v>2.6</v>
      </c>
      <c r="Z63" s="217"/>
      <c r="AA63" s="211"/>
      <c r="AB63" s="211"/>
      <c r="AC63" s="211"/>
      <c r="AD63" s="211"/>
      <c r="AE63" s="211"/>
      <c r="AF63" s="211"/>
      <c r="AG63" s="211"/>
      <c r="AH63" s="211"/>
      <c r="AI63" s="214"/>
      <c r="AJ63" s="214"/>
    </row>
    <row r="64" spans="1:36" s="50" customFormat="1" ht="15.75" x14ac:dyDescent="0.25">
      <c r="A64" s="111"/>
      <c r="B64" s="114"/>
      <c r="C64" s="316"/>
      <c r="D64" s="246"/>
      <c r="E64" s="385" t="s">
        <v>450</v>
      </c>
      <c r="F64" s="385">
        <v>0</v>
      </c>
      <c r="G64" s="385">
        <v>5</v>
      </c>
      <c r="H64" s="385">
        <v>0</v>
      </c>
      <c r="I64" s="385">
        <v>0</v>
      </c>
      <c r="J64" s="385">
        <v>0</v>
      </c>
      <c r="K64" s="385">
        <v>0</v>
      </c>
      <c r="L64" s="385">
        <v>0</v>
      </c>
      <c r="M64" s="385">
        <v>0</v>
      </c>
      <c r="N64" s="385">
        <v>0</v>
      </c>
      <c r="O64" s="385">
        <v>0</v>
      </c>
      <c r="P64" s="385">
        <v>0</v>
      </c>
      <c r="Q64" s="385">
        <v>0</v>
      </c>
      <c r="R64" s="394">
        <v>401</v>
      </c>
      <c r="S64" s="394">
        <v>402</v>
      </c>
      <c r="T64" s="394">
        <v>403</v>
      </c>
      <c r="U64" s="394">
        <v>405</v>
      </c>
      <c r="V64" s="34">
        <f t="shared" si="15"/>
        <v>5</v>
      </c>
      <c r="W64" s="34">
        <f t="shared" si="16"/>
        <v>0</v>
      </c>
      <c r="X64" s="34">
        <f t="shared" si="17"/>
        <v>0</v>
      </c>
      <c r="Y64" s="74">
        <f t="shared" si="18"/>
        <v>0</v>
      </c>
      <c r="Z64" s="217"/>
      <c r="AA64" s="211"/>
      <c r="AB64" s="211"/>
      <c r="AC64" s="211"/>
      <c r="AD64" s="211"/>
      <c r="AE64" s="211"/>
      <c r="AF64" s="211"/>
      <c r="AG64" s="211"/>
      <c r="AH64" s="211"/>
      <c r="AI64" s="214"/>
      <c r="AJ64" s="214"/>
    </row>
    <row r="65" spans="1:36" s="50" customFormat="1" ht="15.75" x14ac:dyDescent="0.25">
      <c r="A65" s="111"/>
      <c r="B65" s="114"/>
      <c r="C65" s="316"/>
      <c r="D65" s="246"/>
      <c r="E65" s="383" t="s">
        <v>451</v>
      </c>
      <c r="F65" s="383">
        <v>2</v>
      </c>
      <c r="G65" s="383">
        <v>5</v>
      </c>
      <c r="H65" s="383">
        <v>2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94">
        <v>401</v>
      </c>
      <c r="S65" s="394">
        <v>402</v>
      </c>
      <c r="T65" s="394">
        <v>403</v>
      </c>
      <c r="U65" s="394">
        <v>405</v>
      </c>
      <c r="V65" s="34">
        <f t="shared" si="15"/>
        <v>3</v>
      </c>
      <c r="W65" s="34">
        <f t="shared" si="16"/>
        <v>0</v>
      </c>
      <c r="X65" s="34">
        <f t="shared" si="17"/>
        <v>0</v>
      </c>
      <c r="Y65" s="74">
        <f t="shared" si="18"/>
        <v>0</v>
      </c>
      <c r="Z65" s="217"/>
      <c r="AA65" s="211"/>
      <c r="AB65" s="211"/>
      <c r="AC65" s="211"/>
      <c r="AD65" s="211"/>
      <c r="AE65" s="211"/>
      <c r="AF65" s="211"/>
      <c r="AG65" s="211"/>
      <c r="AH65" s="211"/>
      <c r="AI65" s="214"/>
      <c r="AJ65" s="214"/>
    </row>
    <row r="66" spans="1:36" s="50" customFormat="1" ht="15.75" x14ac:dyDescent="0.25">
      <c r="A66" s="111"/>
      <c r="B66" s="114"/>
      <c r="C66" s="316"/>
      <c r="D66" s="246"/>
      <c r="E66" s="385" t="s">
        <v>452</v>
      </c>
      <c r="F66" s="385">
        <v>10</v>
      </c>
      <c r="G66" s="385">
        <v>13</v>
      </c>
      <c r="H66" s="385">
        <v>11</v>
      </c>
      <c r="I66" s="385">
        <v>9</v>
      </c>
      <c r="J66" s="385">
        <v>10</v>
      </c>
      <c r="K66" s="385">
        <v>7</v>
      </c>
      <c r="L66" s="385">
        <v>2</v>
      </c>
      <c r="M66" s="385">
        <v>0</v>
      </c>
      <c r="N66" s="385">
        <v>0</v>
      </c>
      <c r="O66" s="385">
        <v>0</v>
      </c>
      <c r="P66" s="385">
        <v>0</v>
      </c>
      <c r="Q66" s="385">
        <v>0</v>
      </c>
      <c r="R66" s="395">
        <v>401</v>
      </c>
      <c r="S66" s="395">
        <v>402</v>
      </c>
      <c r="T66" s="395">
        <v>403</v>
      </c>
      <c r="U66" s="395">
        <v>405</v>
      </c>
      <c r="V66" s="34">
        <f t="shared" si="15"/>
        <v>11.333333333333334</v>
      </c>
      <c r="W66" s="34">
        <f t="shared" si="16"/>
        <v>8.6666666666666661</v>
      </c>
      <c r="X66" s="34">
        <f t="shared" si="17"/>
        <v>2</v>
      </c>
      <c r="Y66" s="74">
        <f t="shared" si="18"/>
        <v>0</v>
      </c>
      <c r="Z66" s="217"/>
      <c r="AA66" s="211"/>
      <c r="AB66" s="211"/>
      <c r="AC66" s="211"/>
      <c r="AD66" s="211"/>
      <c r="AE66" s="211"/>
      <c r="AF66" s="211"/>
      <c r="AG66" s="211"/>
      <c r="AH66" s="211"/>
      <c r="AI66" s="214"/>
      <c r="AJ66" s="214"/>
    </row>
    <row r="67" spans="1:36" s="50" customFormat="1" ht="15.75" x14ac:dyDescent="0.25">
      <c r="A67" s="111"/>
      <c r="B67" s="114"/>
      <c r="C67" s="316"/>
      <c r="D67" s="246"/>
      <c r="E67" s="383" t="s">
        <v>453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12</v>
      </c>
      <c r="M67" s="383">
        <v>12</v>
      </c>
      <c r="N67" s="383">
        <v>12</v>
      </c>
      <c r="O67" s="383">
        <v>12</v>
      </c>
      <c r="P67" s="383">
        <v>13</v>
      </c>
      <c r="Q67" s="383">
        <v>12</v>
      </c>
      <c r="R67" s="394">
        <v>401</v>
      </c>
      <c r="S67" s="394">
        <v>402</v>
      </c>
      <c r="T67" s="394">
        <v>403</v>
      </c>
      <c r="U67" s="394">
        <v>405</v>
      </c>
      <c r="V67" s="34">
        <f t="shared" si="15"/>
        <v>0</v>
      </c>
      <c r="W67" s="34">
        <f t="shared" si="16"/>
        <v>0</v>
      </c>
      <c r="X67" s="34">
        <f t="shared" si="17"/>
        <v>12</v>
      </c>
      <c r="Y67" s="74">
        <f t="shared" si="18"/>
        <v>12.333333333333334</v>
      </c>
      <c r="Z67" s="217"/>
      <c r="AA67" s="211"/>
      <c r="AB67" s="211"/>
      <c r="AC67" s="211"/>
      <c r="AD67" s="211"/>
      <c r="AE67" s="211"/>
      <c r="AF67" s="211"/>
      <c r="AG67" s="211"/>
      <c r="AH67" s="211"/>
      <c r="AI67" s="214"/>
      <c r="AJ67" s="214"/>
    </row>
    <row r="68" spans="1:36" s="50" customFormat="1" ht="31.5" x14ac:dyDescent="0.25">
      <c r="A68" s="111"/>
      <c r="B68" s="114"/>
      <c r="C68" s="316"/>
      <c r="D68" s="246"/>
      <c r="E68" s="385" t="s">
        <v>454</v>
      </c>
      <c r="F68" s="385">
        <v>0</v>
      </c>
      <c r="G68" s="385">
        <v>5</v>
      </c>
      <c r="H68" s="385">
        <v>0</v>
      </c>
      <c r="I68" s="385">
        <v>0</v>
      </c>
      <c r="J68" s="385">
        <v>2</v>
      </c>
      <c r="K68" s="385">
        <v>0</v>
      </c>
      <c r="L68" s="385">
        <v>0</v>
      </c>
      <c r="M68" s="385">
        <v>0</v>
      </c>
      <c r="N68" s="385">
        <v>0</v>
      </c>
      <c r="O68" s="385">
        <v>0</v>
      </c>
      <c r="P68" s="385">
        <v>0</v>
      </c>
      <c r="Q68" s="385">
        <v>0</v>
      </c>
      <c r="R68" s="395">
        <v>401</v>
      </c>
      <c r="S68" s="395">
        <v>402</v>
      </c>
      <c r="T68" s="395">
        <v>403</v>
      </c>
      <c r="U68" s="395">
        <v>405</v>
      </c>
      <c r="V68" s="34">
        <f t="shared" si="15"/>
        <v>5</v>
      </c>
      <c r="W68" s="34">
        <f t="shared" si="16"/>
        <v>2</v>
      </c>
      <c r="X68" s="34">
        <f t="shared" si="17"/>
        <v>0</v>
      </c>
      <c r="Y68" s="74">
        <f t="shared" si="18"/>
        <v>0</v>
      </c>
      <c r="Z68" s="217"/>
      <c r="AA68" s="211"/>
      <c r="AB68" s="211"/>
      <c r="AC68" s="211"/>
      <c r="AD68" s="211"/>
      <c r="AE68" s="211"/>
      <c r="AF68" s="211"/>
      <c r="AG68" s="211"/>
      <c r="AH68" s="211"/>
      <c r="AI68" s="214"/>
      <c r="AJ68" s="214"/>
    </row>
    <row r="69" spans="1:36" s="50" customFormat="1" ht="15.75" x14ac:dyDescent="0.25">
      <c r="A69" s="111"/>
      <c r="B69" s="114"/>
      <c r="C69" s="316"/>
      <c r="D69" s="246"/>
      <c r="E69" s="383" t="s">
        <v>422</v>
      </c>
      <c r="F69" s="383">
        <v>0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94">
        <v>398</v>
      </c>
      <c r="S69" s="394">
        <v>396</v>
      </c>
      <c r="T69" s="394">
        <v>0</v>
      </c>
      <c r="U69" s="394">
        <v>0</v>
      </c>
      <c r="V69" s="34">
        <f t="shared" si="15"/>
        <v>0</v>
      </c>
      <c r="W69" s="34">
        <f t="shared" si="16"/>
        <v>0</v>
      </c>
      <c r="X69" s="34">
        <f t="shared" si="17"/>
        <v>0</v>
      </c>
      <c r="Y69" s="74">
        <f t="shared" si="18"/>
        <v>0</v>
      </c>
      <c r="Z69" s="217"/>
      <c r="AA69" s="211"/>
      <c r="AB69" s="211"/>
      <c r="AC69" s="211"/>
      <c r="AD69" s="211"/>
      <c r="AE69" s="211"/>
      <c r="AF69" s="211"/>
      <c r="AG69" s="211"/>
      <c r="AH69" s="211"/>
      <c r="AI69" s="214"/>
      <c r="AJ69" s="214"/>
    </row>
    <row r="70" spans="1:36" s="50" customFormat="1" ht="15.75" x14ac:dyDescent="0.25">
      <c r="A70" s="111"/>
      <c r="B70" s="114"/>
      <c r="C70" s="316"/>
      <c r="D70" s="246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95"/>
      <c r="S70" s="395"/>
      <c r="T70" s="395"/>
      <c r="U70" s="395"/>
      <c r="V70" s="34">
        <f t="shared" si="15"/>
        <v>0</v>
      </c>
      <c r="W70" s="34">
        <f t="shared" si="16"/>
        <v>0</v>
      </c>
      <c r="X70" s="34">
        <f t="shared" si="17"/>
        <v>0</v>
      </c>
      <c r="Y70" s="74">
        <f t="shared" si="18"/>
        <v>0</v>
      </c>
      <c r="Z70" s="217"/>
      <c r="AA70" s="211"/>
      <c r="AB70" s="211"/>
      <c r="AC70" s="211"/>
      <c r="AD70" s="211"/>
      <c r="AE70" s="211"/>
      <c r="AF70" s="211"/>
      <c r="AG70" s="211"/>
      <c r="AH70" s="211"/>
      <c r="AI70" s="214"/>
      <c r="AJ70" s="214"/>
    </row>
    <row r="71" spans="1:36" s="50" customFormat="1" ht="15.75" x14ac:dyDescent="0.25">
      <c r="A71" s="111"/>
      <c r="B71" s="114"/>
      <c r="C71" s="316"/>
      <c r="D71" s="377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94"/>
      <c r="S71" s="394"/>
      <c r="T71" s="394"/>
      <c r="U71" s="394"/>
      <c r="V71" s="34">
        <f t="shared" si="15"/>
        <v>0</v>
      </c>
      <c r="W71" s="34">
        <f t="shared" si="16"/>
        <v>0</v>
      </c>
      <c r="X71" s="34">
        <f t="shared" si="17"/>
        <v>0</v>
      </c>
      <c r="Y71" s="74">
        <f t="shared" si="18"/>
        <v>0</v>
      </c>
      <c r="Z71" s="217"/>
      <c r="AA71" s="211"/>
      <c r="AB71" s="211"/>
      <c r="AC71" s="211"/>
      <c r="AD71" s="211"/>
      <c r="AE71" s="211"/>
      <c r="AF71" s="211"/>
      <c r="AG71" s="211"/>
      <c r="AH71" s="211"/>
      <c r="AI71" s="214"/>
      <c r="AJ71" s="214"/>
    </row>
    <row r="72" spans="1:36" s="50" customFormat="1" ht="15.75" x14ac:dyDescent="0.25">
      <c r="A72" s="111">
        <v>10</v>
      </c>
      <c r="B72" s="114" t="s">
        <v>456</v>
      </c>
      <c r="C72" s="114" t="s">
        <v>22</v>
      </c>
      <c r="D72" s="233">
        <f>250*0.9</f>
        <v>225</v>
      </c>
      <c r="E72" s="385" t="s">
        <v>455</v>
      </c>
      <c r="F72" s="385">
        <v>30</v>
      </c>
      <c r="G72" s="385">
        <v>21</v>
      </c>
      <c r="H72" s="385">
        <v>20</v>
      </c>
      <c r="I72" s="385">
        <v>32</v>
      </c>
      <c r="J72" s="385">
        <v>25</v>
      </c>
      <c r="K72" s="385">
        <v>22</v>
      </c>
      <c r="L72" s="385">
        <v>11</v>
      </c>
      <c r="M72" s="385">
        <v>6</v>
      </c>
      <c r="N72" s="385">
        <v>14</v>
      </c>
      <c r="O72" s="385">
        <v>20</v>
      </c>
      <c r="P72" s="385">
        <v>7.5</v>
      </c>
      <c r="Q72" s="385">
        <v>12.1</v>
      </c>
      <c r="R72" s="394">
        <v>405</v>
      </c>
      <c r="S72" s="394">
        <v>403</v>
      </c>
      <c r="T72" s="394">
        <v>403</v>
      </c>
      <c r="U72" s="394">
        <v>407</v>
      </c>
      <c r="V72" s="34">
        <f t="shared" si="15"/>
        <v>23.666666666666668</v>
      </c>
      <c r="W72" s="34">
        <f t="shared" si="16"/>
        <v>26.333333333333332</v>
      </c>
      <c r="X72" s="34">
        <f t="shared" si="17"/>
        <v>10.333333333333334</v>
      </c>
      <c r="Y72" s="74">
        <f t="shared" si="18"/>
        <v>13.200000000000001</v>
      </c>
      <c r="Z72" s="217">
        <f>SUM(V72:V75)</f>
        <v>97</v>
      </c>
      <c r="AA72" s="211">
        <f>SUM(W72:W75)</f>
        <v>128</v>
      </c>
      <c r="AB72" s="211">
        <f>SUM(X72:X75)</f>
        <v>168.33333333333331</v>
      </c>
      <c r="AC72" s="211">
        <f>SUM(Y72:Y75)</f>
        <v>211.53333333333333</v>
      </c>
      <c r="AD72" s="211">
        <f t="shared" ref="AD72:AG72" si="26">Z72*0.38*0.9*SQRT(3)</f>
        <v>57.459053490289932</v>
      </c>
      <c r="AE72" s="211">
        <f t="shared" si="26"/>
        <v>75.822256152135168</v>
      </c>
      <c r="AF72" s="211">
        <f t="shared" si="26"/>
        <v>99.714164991740248</v>
      </c>
      <c r="AG72" s="211">
        <f t="shared" si="26"/>
        <v>125.30417644308589</v>
      </c>
      <c r="AH72" s="211">
        <f>MAX(Z72:AC75)</f>
        <v>211.53333333333333</v>
      </c>
      <c r="AI72" s="214">
        <f t="shared" ref="AI72" si="27">AH72*0.38*0.9*SQRT(3)</f>
        <v>125.30417644308589</v>
      </c>
      <c r="AJ72" s="214">
        <f>D72-AI72</f>
        <v>99.695823556914107</v>
      </c>
    </row>
    <row r="73" spans="1:36" s="50" customFormat="1" ht="15.75" x14ac:dyDescent="0.25">
      <c r="A73" s="111"/>
      <c r="B73" s="114"/>
      <c r="C73" s="114"/>
      <c r="D73" s="120"/>
      <c r="E73" s="383" t="s">
        <v>457</v>
      </c>
      <c r="F73" s="383">
        <v>39</v>
      </c>
      <c r="G73" s="383">
        <v>35</v>
      </c>
      <c r="H73" s="383">
        <v>23</v>
      </c>
      <c r="I73" s="383">
        <v>40</v>
      </c>
      <c r="J73" s="383">
        <v>37</v>
      </c>
      <c r="K73" s="383">
        <v>20</v>
      </c>
      <c r="L73" s="383">
        <v>53</v>
      </c>
      <c r="M73" s="383">
        <v>57</v>
      </c>
      <c r="N73" s="383">
        <v>41</v>
      </c>
      <c r="O73" s="383">
        <v>80</v>
      </c>
      <c r="P73" s="383">
        <v>86</v>
      </c>
      <c r="Q73" s="383">
        <v>55</v>
      </c>
      <c r="R73" s="394">
        <v>405</v>
      </c>
      <c r="S73" s="394">
        <v>403</v>
      </c>
      <c r="T73" s="394">
        <v>403</v>
      </c>
      <c r="U73" s="394">
        <v>407</v>
      </c>
      <c r="V73" s="34">
        <f t="shared" si="15"/>
        <v>32.333333333333336</v>
      </c>
      <c r="W73" s="34">
        <f t="shared" si="16"/>
        <v>32.333333333333336</v>
      </c>
      <c r="X73" s="34">
        <f t="shared" si="17"/>
        <v>50.333333333333336</v>
      </c>
      <c r="Y73" s="74">
        <f t="shared" si="18"/>
        <v>73.666666666666671</v>
      </c>
      <c r="Z73" s="217"/>
      <c r="AA73" s="211"/>
      <c r="AB73" s="211"/>
      <c r="AC73" s="211"/>
      <c r="AD73" s="211"/>
      <c r="AE73" s="211"/>
      <c r="AF73" s="211"/>
      <c r="AG73" s="211"/>
      <c r="AH73" s="211"/>
      <c r="AI73" s="214"/>
      <c r="AJ73" s="214"/>
    </row>
    <row r="74" spans="1:36" s="50" customFormat="1" ht="15.75" x14ac:dyDescent="0.25">
      <c r="A74" s="111"/>
      <c r="B74" s="114"/>
      <c r="C74" s="114"/>
      <c r="D74" s="120"/>
      <c r="E74" s="385" t="s">
        <v>447</v>
      </c>
      <c r="F74" s="385">
        <v>0</v>
      </c>
      <c r="G74" s="385">
        <v>0</v>
      </c>
      <c r="H74" s="385">
        <v>0</v>
      </c>
      <c r="I74" s="385">
        <v>0</v>
      </c>
      <c r="J74" s="385">
        <v>0</v>
      </c>
      <c r="K74" s="385">
        <v>0</v>
      </c>
      <c r="L74" s="385">
        <v>37</v>
      </c>
      <c r="M74" s="385">
        <v>33</v>
      </c>
      <c r="N74" s="385">
        <v>45</v>
      </c>
      <c r="O74" s="385">
        <v>36</v>
      </c>
      <c r="P74" s="385">
        <v>34</v>
      </c>
      <c r="Q74" s="385">
        <v>40</v>
      </c>
      <c r="R74" s="395">
        <v>405</v>
      </c>
      <c r="S74" s="395">
        <v>403</v>
      </c>
      <c r="T74" s="395">
        <v>403</v>
      </c>
      <c r="U74" s="395">
        <v>407</v>
      </c>
      <c r="V74" s="34">
        <f t="shared" si="15"/>
        <v>0</v>
      </c>
      <c r="W74" s="34">
        <f t="shared" si="16"/>
        <v>0</v>
      </c>
      <c r="X74" s="34">
        <f t="shared" si="17"/>
        <v>38.333333333333336</v>
      </c>
      <c r="Y74" s="74">
        <f t="shared" si="18"/>
        <v>36.666666666666664</v>
      </c>
      <c r="Z74" s="217"/>
      <c r="AA74" s="211"/>
      <c r="AB74" s="211"/>
      <c r="AC74" s="211"/>
      <c r="AD74" s="211"/>
      <c r="AE74" s="211"/>
      <c r="AF74" s="211"/>
      <c r="AG74" s="211"/>
      <c r="AH74" s="211"/>
      <c r="AI74" s="214"/>
      <c r="AJ74" s="214"/>
    </row>
    <row r="75" spans="1:36" s="50" customFormat="1" ht="15.75" x14ac:dyDescent="0.25">
      <c r="A75" s="111"/>
      <c r="B75" s="114"/>
      <c r="C75" s="114"/>
      <c r="D75" s="124"/>
      <c r="E75" s="383" t="s">
        <v>458</v>
      </c>
      <c r="F75" s="383">
        <v>41</v>
      </c>
      <c r="G75" s="383">
        <v>52</v>
      </c>
      <c r="H75" s="383">
        <v>30</v>
      </c>
      <c r="I75" s="383">
        <v>61</v>
      </c>
      <c r="J75" s="383">
        <v>78</v>
      </c>
      <c r="K75" s="383">
        <v>69</v>
      </c>
      <c r="L75" s="383">
        <v>58</v>
      </c>
      <c r="M75" s="383">
        <v>82</v>
      </c>
      <c r="N75" s="383">
        <v>68</v>
      </c>
      <c r="O75" s="383">
        <v>50</v>
      </c>
      <c r="P75" s="383">
        <v>86</v>
      </c>
      <c r="Q75" s="383">
        <v>128</v>
      </c>
      <c r="R75" s="394">
        <v>405</v>
      </c>
      <c r="S75" s="394">
        <v>403</v>
      </c>
      <c r="T75" s="394">
        <v>403</v>
      </c>
      <c r="U75" s="394">
        <v>407</v>
      </c>
      <c r="V75" s="34">
        <f t="shared" si="15"/>
        <v>41</v>
      </c>
      <c r="W75" s="34">
        <f t="shared" si="16"/>
        <v>69.333333333333329</v>
      </c>
      <c r="X75" s="34">
        <f t="shared" si="17"/>
        <v>69.333333333333329</v>
      </c>
      <c r="Y75" s="74">
        <f t="shared" si="18"/>
        <v>88</v>
      </c>
      <c r="Z75" s="217"/>
      <c r="AA75" s="211"/>
      <c r="AB75" s="211"/>
      <c r="AC75" s="211"/>
      <c r="AD75" s="211"/>
      <c r="AE75" s="211"/>
      <c r="AF75" s="211"/>
      <c r="AG75" s="211"/>
      <c r="AH75" s="211"/>
      <c r="AI75" s="214"/>
      <c r="AJ75" s="214"/>
    </row>
    <row r="76" spans="1:36" s="50" customFormat="1" ht="15.75" x14ac:dyDescent="0.25">
      <c r="A76" s="111">
        <v>11</v>
      </c>
      <c r="B76" s="114" t="s">
        <v>460</v>
      </c>
      <c r="C76" s="319" t="s">
        <v>22</v>
      </c>
      <c r="D76" s="378">
        <f>250*0.9</f>
        <v>225</v>
      </c>
      <c r="E76" s="385" t="s">
        <v>459</v>
      </c>
      <c r="F76" s="385">
        <v>0</v>
      </c>
      <c r="G76" s="385">
        <v>3</v>
      </c>
      <c r="H76" s="385">
        <v>0</v>
      </c>
      <c r="I76" s="385">
        <v>0</v>
      </c>
      <c r="J76" s="385">
        <v>3</v>
      </c>
      <c r="K76" s="385">
        <v>0</v>
      </c>
      <c r="L76" s="385">
        <v>7.5</v>
      </c>
      <c r="M76" s="385">
        <v>10</v>
      </c>
      <c r="N76" s="385">
        <v>7.5</v>
      </c>
      <c r="O76" s="385">
        <v>7.5</v>
      </c>
      <c r="P76" s="385">
        <v>10</v>
      </c>
      <c r="Q76" s="385">
        <v>7.5</v>
      </c>
      <c r="R76" s="394">
        <v>412</v>
      </c>
      <c r="S76" s="394">
        <v>410</v>
      </c>
      <c r="T76" s="394">
        <v>417</v>
      </c>
      <c r="U76" s="394">
        <v>414</v>
      </c>
      <c r="V76" s="34">
        <f t="shared" ref="V76:V81" si="28">IF(AND(F76=0,G76=0,H76=0),0,IF(AND(F76=0,G76=0),H76,IF(AND(F76=0,H76=0),G76,IF(AND(G76=0,H76=0),F76,IF(F76=0,(G76+H76)/2,IF(G76=0,(F76+H76)/2,IF(H76=0,(F76+G76)/2,(F76+G76+H76)/3)))))))</f>
        <v>3</v>
      </c>
      <c r="W76" s="34">
        <f t="shared" ref="W76:W81" si="29">IF(AND(I76=0,J76=0,K76=0),0,IF(AND(I76=0,J76=0),K76,IF(AND(I76=0,K76=0),J76,IF(AND(J76=0,K76=0),I76,IF(I76=0,(J76+K76)/2,IF(J76=0,(I76+K76)/2,IF(K76=0,(I76+J76)/2,(I76+J76+K76)/3)))))))</f>
        <v>3</v>
      </c>
      <c r="X76" s="34">
        <f t="shared" ref="X76:X81" si="30">IF(AND(L76=0,M76=0,N76=0),0,IF(AND(L76=0,M76=0),N76,IF(AND(L76=0,N76=0),M76,IF(AND(M76=0,N76=0),L76,IF(L76=0,(M76+N76)/2,IF(M76=0,(L76+N76)/2,IF(N76=0,(L76+M76)/2,(L76+M76+N76)/3)))))))</f>
        <v>8.3333333333333339</v>
      </c>
      <c r="Y76" s="74">
        <f t="shared" ref="Y76:Y81" si="31">IF(AND(O76=0,P76=0,Q76=0),0,IF(AND(O76=0,P76=0),Q76,IF(AND(O76=0,Q76=0),P76,IF(AND(P76=0,Q76=0),O76,IF(O76=0,(P76+Q76)/2,IF(P76=0,(O76+Q76)/2,IF(Q76=0,(O76+P76)/2,(O76+P76+Q76)/3)))))))</f>
        <v>8.3333333333333339</v>
      </c>
      <c r="Z76" s="217">
        <f>SUM(V76:V81)</f>
        <v>25.666666666666664</v>
      </c>
      <c r="AA76" s="211">
        <f>SUM(W76:W81)</f>
        <v>24</v>
      </c>
      <c r="AB76" s="211">
        <f>SUM(X76:X81)</f>
        <v>22</v>
      </c>
      <c r="AC76" s="211">
        <f>SUM(Y76:Y81)</f>
        <v>24</v>
      </c>
      <c r="AD76" s="211">
        <f t="shared" ref="AD76" si="32">Z76*0.38*0.9*SQRT(3)</f>
        <v>15.203941988839603</v>
      </c>
      <c r="AE76" s="211">
        <f t="shared" ref="AE76" si="33">AA76*0.38*0.9*SQRT(3)</f>
        <v>14.216673028525348</v>
      </c>
      <c r="AF76" s="211">
        <f t="shared" ref="AF76" si="34">AB76*0.38*0.9*SQRT(3)</f>
        <v>13.031950276148232</v>
      </c>
      <c r="AG76" s="211">
        <f t="shared" ref="AG76" si="35">AC76*0.38*0.9*SQRT(3)</f>
        <v>14.216673028525348</v>
      </c>
      <c r="AH76" s="211">
        <f>MAX(Z76:AC81)</f>
        <v>25.666666666666664</v>
      </c>
      <c r="AI76" s="214">
        <f t="shared" ref="AI76" si="36">AH76*0.38*0.9*SQRT(3)</f>
        <v>15.203941988839603</v>
      </c>
      <c r="AJ76" s="214">
        <f>D76-AI76</f>
        <v>209.7960580111604</v>
      </c>
    </row>
    <row r="77" spans="1:36" s="50" customFormat="1" ht="31.5" x14ac:dyDescent="0.25">
      <c r="A77" s="111"/>
      <c r="B77" s="114"/>
      <c r="C77" s="319"/>
      <c r="D77" s="239"/>
      <c r="E77" s="383" t="s">
        <v>461</v>
      </c>
      <c r="F77" s="383">
        <v>3</v>
      </c>
      <c r="G77" s="383">
        <v>8</v>
      </c>
      <c r="H77" s="383">
        <v>5</v>
      </c>
      <c r="I77" s="383">
        <v>8</v>
      </c>
      <c r="J77" s="383">
        <v>8</v>
      </c>
      <c r="K77" s="383">
        <v>11</v>
      </c>
      <c r="L77" s="383">
        <v>6</v>
      </c>
      <c r="M77" s="383">
        <v>5</v>
      </c>
      <c r="N77" s="383">
        <v>1</v>
      </c>
      <c r="O77" s="383">
        <v>6</v>
      </c>
      <c r="P77" s="383">
        <v>5</v>
      </c>
      <c r="Q77" s="383">
        <v>1</v>
      </c>
      <c r="R77" s="394">
        <v>412</v>
      </c>
      <c r="S77" s="394">
        <v>410</v>
      </c>
      <c r="T77" s="394">
        <v>417</v>
      </c>
      <c r="U77" s="394">
        <v>414</v>
      </c>
      <c r="V77" s="34">
        <f t="shared" si="28"/>
        <v>5.333333333333333</v>
      </c>
      <c r="W77" s="34">
        <f t="shared" si="29"/>
        <v>9</v>
      </c>
      <c r="X77" s="34">
        <f t="shared" si="30"/>
        <v>4</v>
      </c>
      <c r="Y77" s="74">
        <f t="shared" si="31"/>
        <v>4</v>
      </c>
      <c r="Z77" s="217"/>
      <c r="AA77" s="211"/>
      <c r="AB77" s="211"/>
      <c r="AC77" s="211"/>
      <c r="AD77" s="211"/>
      <c r="AE77" s="211"/>
      <c r="AF77" s="211"/>
      <c r="AG77" s="211"/>
      <c r="AH77" s="211"/>
      <c r="AI77" s="214"/>
      <c r="AJ77" s="214"/>
    </row>
    <row r="78" spans="1:36" s="50" customFormat="1" ht="31.5" x14ac:dyDescent="0.25">
      <c r="A78" s="111"/>
      <c r="B78" s="114"/>
      <c r="C78" s="319"/>
      <c r="D78" s="239"/>
      <c r="E78" s="385" t="s">
        <v>462</v>
      </c>
      <c r="F78" s="385">
        <v>12</v>
      </c>
      <c r="G78" s="385">
        <v>15</v>
      </c>
      <c r="H78" s="385">
        <v>10</v>
      </c>
      <c r="I78" s="385">
        <v>6</v>
      </c>
      <c r="J78" s="385">
        <v>8</v>
      </c>
      <c r="K78" s="385">
        <v>16</v>
      </c>
      <c r="L78" s="385">
        <v>0.5</v>
      </c>
      <c r="M78" s="385">
        <v>20</v>
      </c>
      <c r="N78" s="385">
        <v>7</v>
      </c>
      <c r="O78" s="385">
        <v>0.5</v>
      </c>
      <c r="P78" s="385">
        <v>20</v>
      </c>
      <c r="Q78" s="385">
        <v>7</v>
      </c>
      <c r="R78" s="395">
        <v>412</v>
      </c>
      <c r="S78" s="395">
        <v>410</v>
      </c>
      <c r="T78" s="395">
        <v>417</v>
      </c>
      <c r="U78" s="395">
        <v>414</v>
      </c>
      <c r="V78" s="34">
        <f t="shared" si="28"/>
        <v>12.333333333333334</v>
      </c>
      <c r="W78" s="34">
        <f t="shared" si="29"/>
        <v>10</v>
      </c>
      <c r="X78" s="34">
        <f t="shared" si="30"/>
        <v>9.1666666666666661</v>
      </c>
      <c r="Y78" s="74">
        <f t="shared" si="31"/>
        <v>9.1666666666666661</v>
      </c>
      <c r="Z78" s="217"/>
      <c r="AA78" s="211"/>
      <c r="AB78" s="211"/>
      <c r="AC78" s="211"/>
      <c r="AD78" s="211"/>
      <c r="AE78" s="211"/>
      <c r="AF78" s="211"/>
      <c r="AG78" s="211"/>
      <c r="AH78" s="211"/>
      <c r="AI78" s="214"/>
      <c r="AJ78" s="214"/>
    </row>
    <row r="79" spans="1:36" s="50" customFormat="1" ht="15.75" x14ac:dyDescent="0.25">
      <c r="A79" s="111"/>
      <c r="B79" s="114"/>
      <c r="C79" s="319"/>
      <c r="D79" s="239"/>
      <c r="E79" s="383" t="s">
        <v>463</v>
      </c>
      <c r="F79" s="383">
        <v>0</v>
      </c>
      <c r="G79" s="383">
        <v>5</v>
      </c>
      <c r="H79" s="383">
        <v>0</v>
      </c>
      <c r="I79" s="383">
        <v>0</v>
      </c>
      <c r="J79" s="383">
        <v>2</v>
      </c>
      <c r="K79" s="383">
        <v>0</v>
      </c>
      <c r="L79" s="383">
        <v>0</v>
      </c>
      <c r="M79" s="383">
        <v>0</v>
      </c>
      <c r="N79" s="383">
        <v>0.5</v>
      </c>
      <c r="O79" s="383">
        <v>0</v>
      </c>
      <c r="P79" s="383">
        <v>0</v>
      </c>
      <c r="Q79" s="383">
        <v>0.5</v>
      </c>
      <c r="R79" s="394">
        <v>412</v>
      </c>
      <c r="S79" s="394">
        <v>410</v>
      </c>
      <c r="T79" s="394">
        <v>417</v>
      </c>
      <c r="U79" s="394">
        <v>414</v>
      </c>
      <c r="V79" s="34">
        <f t="shared" si="28"/>
        <v>5</v>
      </c>
      <c r="W79" s="34">
        <f t="shared" si="29"/>
        <v>2</v>
      </c>
      <c r="X79" s="34">
        <f t="shared" si="30"/>
        <v>0.5</v>
      </c>
      <c r="Y79" s="74">
        <f t="shared" si="31"/>
        <v>0.5</v>
      </c>
      <c r="Z79" s="217"/>
      <c r="AA79" s="211"/>
      <c r="AB79" s="211"/>
      <c r="AC79" s="211"/>
      <c r="AD79" s="211"/>
      <c r="AE79" s="211"/>
      <c r="AF79" s="211"/>
      <c r="AG79" s="211"/>
      <c r="AH79" s="211"/>
      <c r="AI79" s="214"/>
      <c r="AJ79" s="214"/>
    </row>
    <row r="80" spans="1:36" s="50" customFormat="1" ht="15.75" x14ac:dyDescent="0.25">
      <c r="A80" s="111"/>
      <c r="B80" s="114"/>
      <c r="C80" s="319"/>
      <c r="D80" s="239"/>
      <c r="E80" s="385" t="s">
        <v>464</v>
      </c>
      <c r="F80" s="385"/>
      <c r="G80" s="385"/>
      <c r="H80" s="385"/>
      <c r="I80" s="385"/>
      <c r="J80" s="385"/>
      <c r="K80" s="385"/>
      <c r="L80" s="385">
        <v>0</v>
      </c>
      <c r="M80" s="385">
        <v>0</v>
      </c>
      <c r="N80" s="385">
        <v>0</v>
      </c>
      <c r="O80" s="385">
        <v>0</v>
      </c>
      <c r="P80" s="385">
        <v>2</v>
      </c>
      <c r="Q80" s="385">
        <v>0</v>
      </c>
      <c r="R80" s="395">
        <v>412</v>
      </c>
      <c r="S80" s="395">
        <v>410</v>
      </c>
      <c r="T80" s="395">
        <v>417</v>
      </c>
      <c r="U80" s="395">
        <v>414</v>
      </c>
      <c r="V80" s="34">
        <f t="shared" si="28"/>
        <v>0</v>
      </c>
      <c r="W80" s="34">
        <f t="shared" si="29"/>
        <v>0</v>
      </c>
      <c r="X80" s="34">
        <f t="shared" si="30"/>
        <v>0</v>
      </c>
      <c r="Y80" s="74">
        <f t="shared" si="31"/>
        <v>2</v>
      </c>
      <c r="Z80" s="217"/>
      <c r="AA80" s="211"/>
      <c r="AB80" s="211"/>
      <c r="AC80" s="211"/>
      <c r="AD80" s="211"/>
      <c r="AE80" s="211"/>
      <c r="AF80" s="211"/>
      <c r="AG80" s="211"/>
      <c r="AH80" s="211"/>
      <c r="AI80" s="214"/>
      <c r="AJ80" s="214"/>
    </row>
    <row r="81" spans="1:36" s="50" customFormat="1" ht="15.75" x14ac:dyDescent="0.25">
      <c r="A81" s="111"/>
      <c r="B81" s="114"/>
      <c r="C81" s="319"/>
      <c r="D81" s="379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94"/>
      <c r="S81" s="394"/>
      <c r="T81" s="394"/>
      <c r="U81" s="394"/>
      <c r="V81" s="34">
        <f t="shared" si="28"/>
        <v>0</v>
      </c>
      <c r="W81" s="34">
        <f t="shared" si="29"/>
        <v>0</v>
      </c>
      <c r="X81" s="34">
        <f t="shared" si="30"/>
        <v>0</v>
      </c>
      <c r="Y81" s="74">
        <f t="shared" si="31"/>
        <v>0</v>
      </c>
      <c r="Z81" s="217"/>
      <c r="AA81" s="211"/>
      <c r="AB81" s="211"/>
      <c r="AC81" s="211"/>
      <c r="AD81" s="211"/>
      <c r="AE81" s="211"/>
      <c r="AF81" s="211"/>
      <c r="AG81" s="211"/>
      <c r="AH81" s="211"/>
      <c r="AI81" s="214"/>
      <c r="AJ81" s="214"/>
    </row>
    <row r="82" spans="1:36" s="50" customFormat="1" ht="15.75" x14ac:dyDescent="0.25">
      <c r="A82" s="111">
        <v>12</v>
      </c>
      <c r="B82" s="114" t="s">
        <v>466</v>
      </c>
      <c r="C82" s="319" t="s">
        <v>19</v>
      </c>
      <c r="D82" s="378">
        <f>160*0.9</f>
        <v>144</v>
      </c>
      <c r="E82" s="385" t="s">
        <v>465</v>
      </c>
      <c r="F82" s="385">
        <v>10</v>
      </c>
      <c r="G82" s="385">
        <v>16</v>
      </c>
      <c r="H82" s="385">
        <v>11</v>
      </c>
      <c r="I82" s="385">
        <v>17</v>
      </c>
      <c r="J82" s="385">
        <v>22</v>
      </c>
      <c r="K82" s="385">
        <v>24</v>
      </c>
      <c r="L82" s="385">
        <v>26.2</v>
      </c>
      <c r="M82" s="385">
        <v>7.7</v>
      </c>
      <c r="N82" s="385">
        <v>7.7</v>
      </c>
      <c r="O82" s="385">
        <v>41.5</v>
      </c>
      <c r="P82" s="385">
        <v>10.1</v>
      </c>
      <c r="Q82" s="385">
        <v>11.4</v>
      </c>
      <c r="R82" s="394">
        <v>404</v>
      </c>
      <c r="S82" s="394">
        <v>404</v>
      </c>
      <c r="T82" s="394">
        <v>401</v>
      </c>
      <c r="U82" s="394">
        <v>404</v>
      </c>
      <c r="V82" s="34">
        <f t="shared" si="15"/>
        <v>12.333333333333334</v>
      </c>
      <c r="W82" s="34">
        <f t="shared" si="16"/>
        <v>21</v>
      </c>
      <c r="X82" s="34">
        <f t="shared" si="17"/>
        <v>13.866666666666667</v>
      </c>
      <c r="Y82" s="74">
        <f t="shared" si="18"/>
        <v>21</v>
      </c>
      <c r="Z82" s="217">
        <f>SUM(V82:V85)</f>
        <v>63.666666666666664</v>
      </c>
      <c r="AA82" s="211">
        <f>SUM(W82:W85)</f>
        <v>93</v>
      </c>
      <c r="AB82" s="211">
        <f>SUM(X82:X85)</f>
        <v>67.933333333333337</v>
      </c>
      <c r="AC82" s="211">
        <f>SUM(Y82:Y85)</f>
        <v>86</v>
      </c>
      <c r="AD82" s="211">
        <f t="shared" ref="AD82:AG90" si="37">Z82*0.38*0.9*SQRT(3)</f>
        <v>37.713674284004725</v>
      </c>
      <c r="AE82" s="211">
        <f t="shared" si="37"/>
        <v>55.089607985535714</v>
      </c>
      <c r="AF82" s="211">
        <f t="shared" si="37"/>
        <v>40.24108282240924</v>
      </c>
      <c r="AG82" s="211">
        <f t="shared" si="37"/>
        <v>50.943078352215814</v>
      </c>
      <c r="AH82" s="211">
        <f>MAX(Z82:AC85)</f>
        <v>93</v>
      </c>
      <c r="AI82" s="214">
        <f t="shared" ref="AI82" si="38">AH82*0.38*0.9*SQRT(3)</f>
        <v>55.089607985535714</v>
      </c>
      <c r="AJ82" s="214">
        <f>D82-AI82</f>
        <v>88.910392014464293</v>
      </c>
    </row>
    <row r="83" spans="1:36" s="50" customFormat="1" ht="15.75" x14ac:dyDescent="0.25">
      <c r="A83" s="111"/>
      <c r="B83" s="114"/>
      <c r="C83" s="319"/>
      <c r="D83" s="239"/>
      <c r="E83" s="383" t="s">
        <v>467</v>
      </c>
      <c r="F83" s="383">
        <v>26</v>
      </c>
      <c r="G83" s="383">
        <v>20</v>
      </c>
      <c r="H83" s="383">
        <v>42</v>
      </c>
      <c r="I83" s="383">
        <v>38</v>
      </c>
      <c r="J83" s="383">
        <v>24</v>
      </c>
      <c r="K83" s="383">
        <v>54</v>
      </c>
      <c r="L83" s="383">
        <v>12.2</v>
      </c>
      <c r="M83" s="383">
        <v>36.5</v>
      </c>
      <c r="N83" s="383">
        <v>20.2</v>
      </c>
      <c r="O83" s="383">
        <v>31.2</v>
      </c>
      <c r="P83" s="383">
        <v>31.6</v>
      </c>
      <c r="Q83" s="383">
        <v>26.7</v>
      </c>
      <c r="R83" s="394">
        <v>404</v>
      </c>
      <c r="S83" s="394">
        <v>404</v>
      </c>
      <c r="T83" s="394">
        <v>401</v>
      </c>
      <c r="U83" s="394">
        <v>404</v>
      </c>
      <c r="V83" s="34">
        <f t="shared" si="15"/>
        <v>29.333333333333332</v>
      </c>
      <c r="W83" s="34">
        <f t="shared" si="16"/>
        <v>38.666666666666664</v>
      </c>
      <c r="X83" s="34">
        <f t="shared" si="17"/>
        <v>22.966666666666669</v>
      </c>
      <c r="Y83" s="74">
        <f t="shared" si="18"/>
        <v>29.833333333333332</v>
      </c>
      <c r="Z83" s="217"/>
      <c r="AA83" s="211"/>
      <c r="AB83" s="211"/>
      <c r="AC83" s="211"/>
      <c r="AD83" s="211"/>
      <c r="AE83" s="211"/>
      <c r="AF83" s="211"/>
      <c r="AG83" s="211"/>
      <c r="AH83" s="211"/>
      <c r="AI83" s="214"/>
      <c r="AJ83" s="214"/>
    </row>
    <row r="84" spans="1:36" s="50" customFormat="1" ht="31.5" x14ac:dyDescent="0.25">
      <c r="A84" s="111"/>
      <c r="B84" s="114"/>
      <c r="C84" s="319"/>
      <c r="D84" s="239"/>
      <c r="E84" s="385" t="s">
        <v>468</v>
      </c>
      <c r="F84" s="385">
        <v>15</v>
      </c>
      <c r="G84" s="385">
        <v>25</v>
      </c>
      <c r="H84" s="385">
        <v>26</v>
      </c>
      <c r="I84" s="385">
        <v>26</v>
      </c>
      <c r="J84" s="385">
        <v>48</v>
      </c>
      <c r="K84" s="385">
        <v>26</v>
      </c>
      <c r="L84" s="385">
        <v>6.4</v>
      </c>
      <c r="M84" s="385">
        <v>38.299999999999997</v>
      </c>
      <c r="N84" s="385">
        <v>42.7</v>
      </c>
      <c r="O84" s="385">
        <v>16</v>
      </c>
      <c r="P84" s="385">
        <v>42.3</v>
      </c>
      <c r="Q84" s="385">
        <v>42.2</v>
      </c>
      <c r="R84" s="394">
        <v>404</v>
      </c>
      <c r="S84" s="394">
        <v>404</v>
      </c>
      <c r="T84" s="394">
        <v>401</v>
      </c>
      <c r="U84" s="394">
        <v>404</v>
      </c>
      <c r="V84" s="34">
        <f t="shared" si="15"/>
        <v>22</v>
      </c>
      <c r="W84" s="34">
        <f t="shared" si="16"/>
        <v>33.333333333333336</v>
      </c>
      <c r="X84" s="34">
        <f t="shared" si="17"/>
        <v>29.133333333333336</v>
      </c>
      <c r="Y84" s="74">
        <f t="shared" si="18"/>
        <v>33.5</v>
      </c>
      <c r="Z84" s="217"/>
      <c r="AA84" s="211"/>
      <c r="AB84" s="211"/>
      <c r="AC84" s="211"/>
      <c r="AD84" s="211"/>
      <c r="AE84" s="211"/>
      <c r="AF84" s="211"/>
      <c r="AG84" s="211"/>
      <c r="AH84" s="211"/>
      <c r="AI84" s="214"/>
      <c r="AJ84" s="214"/>
    </row>
    <row r="85" spans="1:36" s="50" customFormat="1" ht="15.75" x14ac:dyDescent="0.25">
      <c r="A85" s="111"/>
      <c r="B85" s="114"/>
      <c r="C85" s="319"/>
      <c r="D85" s="379"/>
      <c r="E85" s="383" t="s">
        <v>469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2.1</v>
      </c>
      <c r="M85" s="383">
        <v>1.7</v>
      </c>
      <c r="N85" s="383">
        <v>2.1</v>
      </c>
      <c r="O85" s="383">
        <v>1.9</v>
      </c>
      <c r="P85" s="383">
        <v>1.3</v>
      </c>
      <c r="Q85" s="383">
        <v>1.8</v>
      </c>
      <c r="R85" s="394">
        <v>404</v>
      </c>
      <c r="S85" s="394">
        <v>404</v>
      </c>
      <c r="T85" s="394">
        <v>401</v>
      </c>
      <c r="U85" s="394">
        <v>404</v>
      </c>
      <c r="V85" s="34">
        <f t="shared" si="15"/>
        <v>0</v>
      </c>
      <c r="W85" s="34">
        <f t="shared" si="16"/>
        <v>0</v>
      </c>
      <c r="X85" s="34">
        <f t="shared" si="17"/>
        <v>1.9666666666666668</v>
      </c>
      <c r="Y85" s="74">
        <f t="shared" si="18"/>
        <v>1.6666666666666667</v>
      </c>
      <c r="Z85" s="217"/>
      <c r="AA85" s="211"/>
      <c r="AB85" s="211"/>
      <c r="AC85" s="211"/>
      <c r="AD85" s="211"/>
      <c r="AE85" s="211"/>
      <c r="AF85" s="211"/>
      <c r="AG85" s="211"/>
      <c r="AH85" s="211"/>
      <c r="AI85" s="214"/>
      <c r="AJ85" s="214"/>
    </row>
    <row r="86" spans="1:36" s="50" customFormat="1" ht="15.75" x14ac:dyDescent="0.25">
      <c r="A86" s="111">
        <v>13</v>
      </c>
      <c r="B86" s="114" t="s">
        <v>471</v>
      </c>
      <c r="C86" s="319" t="s">
        <v>22</v>
      </c>
      <c r="D86" s="378">
        <f>250*0.9</f>
        <v>225</v>
      </c>
      <c r="E86" s="385" t="s">
        <v>470</v>
      </c>
      <c r="F86" s="385">
        <v>0</v>
      </c>
      <c r="G86" s="385">
        <v>0</v>
      </c>
      <c r="H86" s="385">
        <v>0</v>
      </c>
      <c r="I86" s="385">
        <v>0</v>
      </c>
      <c r="J86" s="385">
        <v>0</v>
      </c>
      <c r="K86" s="385">
        <v>0</v>
      </c>
      <c r="L86" s="385">
        <v>0</v>
      </c>
      <c r="M86" s="385">
        <v>0</v>
      </c>
      <c r="N86" s="385">
        <v>0</v>
      </c>
      <c r="O86" s="385">
        <v>0</v>
      </c>
      <c r="P86" s="385">
        <v>0</v>
      </c>
      <c r="Q86" s="385">
        <v>0</v>
      </c>
      <c r="R86" s="394">
        <v>407</v>
      </c>
      <c r="S86" s="394">
        <v>407</v>
      </c>
      <c r="T86" s="394">
        <v>415</v>
      </c>
      <c r="U86" s="394">
        <v>412</v>
      </c>
      <c r="V86" s="34">
        <f t="shared" ref="V86:V89" si="39">IF(AND(F86=0,G86=0,H86=0),0,IF(AND(F86=0,G86=0),H86,IF(AND(F86=0,H86=0),G86,IF(AND(G86=0,H86=0),F86,IF(F86=0,(G86+H86)/2,IF(G86=0,(F86+H86)/2,IF(H86=0,(F86+G86)/2,(F86+G86+H86)/3)))))))</f>
        <v>0</v>
      </c>
      <c r="W86" s="34">
        <f t="shared" ref="W86:W89" si="40">IF(AND(I86=0,J86=0,K86=0),0,IF(AND(I86=0,J86=0),K86,IF(AND(I86=0,K86=0),J86,IF(AND(J86=0,K86=0),I86,IF(I86=0,(J86+K86)/2,IF(J86=0,(I86+K86)/2,IF(K86=0,(I86+J86)/2,(I86+J86+K86)/3)))))))</f>
        <v>0</v>
      </c>
      <c r="X86" s="34">
        <f t="shared" ref="X86:X89" si="41">IF(AND(L86=0,M86=0,N86=0),0,IF(AND(L86=0,M86=0),N86,IF(AND(L86=0,N86=0),M86,IF(AND(M86=0,N86=0),L86,IF(L86=0,(M86+N86)/2,IF(M86=0,(L86+N86)/2,IF(N86=0,(L86+M86)/2,(L86+M86+N86)/3)))))))</f>
        <v>0</v>
      </c>
      <c r="Y86" s="74">
        <f t="shared" ref="Y86:Y89" si="42">IF(AND(O86=0,P86=0,Q86=0),0,IF(AND(O86=0,P86=0),Q86,IF(AND(O86=0,Q86=0),P86,IF(AND(P86=0,Q86=0),O86,IF(O86=0,(P86+Q86)/2,IF(P86=0,(O86+Q86)/2,IF(Q86=0,(O86+P86)/2,(O86+P86+Q86)/3)))))))</f>
        <v>0</v>
      </c>
      <c r="Z86" s="217">
        <f>SUM(V86:V89)</f>
        <v>6.333333333333333</v>
      </c>
      <c r="AA86" s="211">
        <f>SUM(W86:W89)</f>
        <v>7.333333333333333</v>
      </c>
      <c r="AB86" s="211">
        <f>SUM(X86:X89)</f>
        <v>14.333333333333334</v>
      </c>
      <c r="AC86" s="211">
        <f>SUM(Y86:Y89)</f>
        <v>16.233333333333334</v>
      </c>
      <c r="AD86" s="211">
        <f t="shared" ref="AD86" si="43">Z86*0.38*0.9*SQRT(3)</f>
        <v>3.7516220491941881</v>
      </c>
      <c r="AE86" s="211">
        <f t="shared" ref="AE86" si="44">AA86*0.38*0.9*SQRT(3)</f>
        <v>4.3439834253827438</v>
      </c>
      <c r="AF86" s="211">
        <f t="shared" ref="AF86" si="45">AB86*0.38*0.9*SQRT(3)</f>
        <v>8.4905130587026374</v>
      </c>
      <c r="AG86" s="211">
        <f t="shared" ref="AG86" si="46">AC86*0.38*0.9*SQRT(3)</f>
        <v>9.6159996734608928</v>
      </c>
      <c r="AH86" s="211">
        <f>MAX(Z86:AC89)</f>
        <v>16.233333333333334</v>
      </c>
      <c r="AI86" s="214">
        <f t="shared" ref="AI86" si="47">AH86*0.38*0.9*SQRT(3)</f>
        <v>9.6159996734608928</v>
      </c>
      <c r="AJ86" s="214">
        <f>D86-AI86</f>
        <v>215.38400032653911</v>
      </c>
    </row>
    <row r="87" spans="1:36" s="50" customFormat="1" ht="15.75" x14ac:dyDescent="0.25">
      <c r="A87" s="111"/>
      <c r="B87" s="114"/>
      <c r="C87" s="319"/>
      <c r="D87" s="239"/>
      <c r="E87" s="383" t="s">
        <v>472</v>
      </c>
      <c r="F87" s="383">
        <v>6</v>
      </c>
      <c r="G87" s="383">
        <v>8</v>
      </c>
      <c r="H87" s="383">
        <v>5</v>
      </c>
      <c r="I87" s="383">
        <v>8</v>
      </c>
      <c r="J87" s="383">
        <v>8</v>
      </c>
      <c r="K87" s="383">
        <v>6</v>
      </c>
      <c r="L87" s="383">
        <v>27</v>
      </c>
      <c r="M87" s="383">
        <v>4</v>
      </c>
      <c r="N87" s="383">
        <v>2</v>
      </c>
      <c r="O87" s="383">
        <v>29</v>
      </c>
      <c r="P87" s="383">
        <v>7</v>
      </c>
      <c r="Q87" s="383">
        <v>1.5</v>
      </c>
      <c r="R87" s="394">
        <v>407</v>
      </c>
      <c r="S87" s="394">
        <v>407</v>
      </c>
      <c r="T87" s="394">
        <v>415</v>
      </c>
      <c r="U87" s="394">
        <v>412</v>
      </c>
      <c r="V87" s="34">
        <f t="shared" si="39"/>
        <v>6.333333333333333</v>
      </c>
      <c r="W87" s="34">
        <f t="shared" si="40"/>
        <v>7.333333333333333</v>
      </c>
      <c r="X87" s="34">
        <f t="shared" si="41"/>
        <v>11</v>
      </c>
      <c r="Y87" s="74">
        <f t="shared" si="42"/>
        <v>12.5</v>
      </c>
      <c r="Z87" s="217"/>
      <c r="AA87" s="211"/>
      <c r="AB87" s="211"/>
      <c r="AC87" s="211"/>
      <c r="AD87" s="211"/>
      <c r="AE87" s="211"/>
      <c r="AF87" s="211"/>
      <c r="AG87" s="211"/>
      <c r="AH87" s="211"/>
      <c r="AI87" s="214"/>
      <c r="AJ87" s="214"/>
    </row>
    <row r="88" spans="1:36" s="50" customFormat="1" ht="15.75" x14ac:dyDescent="0.25">
      <c r="A88" s="111"/>
      <c r="B88" s="114"/>
      <c r="C88" s="319"/>
      <c r="D88" s="239"/>
      <c r="E88" s="385" t="s">
        <v>473</v>
      </c>
      <c r="F88" s="385">
        <v>0</v>
      </c>
      <c r="G88" s="385">
        <v>0</v>
      </c>
      <c r="H88" s="385">
        <v>0</v>
      </c>
      <c r="I88" s="385">
        <v>0</v>
      </c>
      <c r="J88" s="385">
        <v>0</v>
      </c>
      <c r="K88" s="385">
        <v>0</v>
      </c>
      <c r="L88" s="385">
        <v>3</v>
      </c>
      <c r="M88" s="385">
        <v>3</v>
      </c>
      <c r="N88" s="385">
        <v>4</v>
      </c>
      <c r="O88" s="385">
        <v>3.8</v>
      </c>
      <c r="P88" s="385">
        <v>3.8</v>
      </c>
      <c r="Q88" s="385">
        <v>3.6</v>
      </c>
      <c r="R88" s="394">
        <v>407</v>
      </c>
      <c r="S88" s="394">
        <v>407</v>
      </c>
      <c r="T88" s="394">
        <v>415</v>
      </c>
      <c r="U88" s="394">
        <v>412</v>
      </c>
      <c r="V88" s="34">
        <f t="shared" si="39"/>
        <v>0</v>
      </c>
      <c r="W88" s="34">
        <f t="shared" si="40"/>
        <v>0</v>
      </c>
      <c r="X88" s="34">
        <f t="shared" si="41"/>
        <v>3.3333333333333335</v>
      </c>
      <c r="Y88" s="74">
        <f t="shared" si="42"/>
        <v>3.7333333333333329</v>
      </c>
      <c r="Z88" s="217"/>
      <c r="AA88" s="211"/>
      <c r="AB88" s="211"/>
      <c r="AC88" s="211"/>
      <c r="AD88" s="211"/>
      <c r="AE88" s="211"/>
      <c r="AF88" s="211"/>
      <c r="AG88" s="211"/>
      <c r="AH88" s="211"/>
      <c r="AI88" s="214"/>
      <c r="AJ88" s="214"/>
    </row>
    <row r="89" spans="1:36" s="50" customFormat="1" ht="15.75" x14ac:dyDescent="0.25">
      <c r="A89" s="111"/>
      <c r="B89" s="114"/>
      <c r="C89" s="319"/>
      <c r="D89" s="379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94"/>
      <c r="S89" s="394"/>
      <c r="T89" s="394"/>
      <c r="U89" s="394"/>
      <c r="V89" s="34">
        <f t="shared" si="39"/>
        <v>0</v>
      </c>
      <c r="W89" s="34">
        <f t="shared" si="40"/>
        <v>0</v>
      </c>
      <c r="X89" s="34">
        <f t="shared" si="41"/>
        <v>0</v>
      </c>
      <c r="Y89" s="74">
        <f t="shared" si="42"/>
        <v>0</v>
      </c>
      <c r="Z89" s="217"/>
      <c r="AA89" s="211"/>
      <c r="AB89" s="211"/>
      <c r="AC89" s="211"/>
      <c r="AD89" s="211"/>
      <c r="AE89" s="211"/>
      <c r="AF89" s="211"/>
      <c r="AG89" s="211"/>
      <c r="AH89" s="211"/>
      <c r="AI89" s="214"/>
      <c r="AJ89" s="214"/>
    </row>
    <row r="90" spans="1:36" s="50" customFormat="1" ht="15.75" x14ac:dyDescent="0.25">
      <c r="A90" s="111">
        <v>14</v>
      </c>
      <c r="B90" s="114" t="s">
        <v>66</v>
      </c>
      <c r="C90" s="316" t="s">
        <v>530</v>
      </c>
      <c r="D90" s="308">
        <f>800*0.9</f>
        <v>720</v>
      </c>
      <c r="E90" s="385" t="s">
        <v>474</v>
      </c>
      <c r="F90" s="385">
        <v>15</v>
      </c>
      <c r="G90" s="385">
        <v>12</v>
      </c>
      <c r="H90" s="385">
        <v>22</v>
      </c>
      <c r="I90" s="385">
        <v>29</v>
      </c>
      <c r="J90" s="385">
        <v>32</v>
      </c>
      <c r="K90" s="385">
        <v>51</v>
      </c>
      <c r="L90" s="385">
        <v>55.2</v>
      </c>
      <c r="M90" s="385">
        <v>47.8</v>
      </c>
      <c r="N90" s="385">
        <v>82.3</v>
      </c>
      <c r="O90" s="385">
        <v>46.5</v>
      </c>
      <c r="P90" s="385">
        <v>52.6</v>
      </c>
      <c r="Q90" s="385">
        <v>83.4</v>
      </c>
      <c r="R90" s="394">
        <v>416</v>
      </c>
      <c r="S90" s="394">
        <v>415</v>
      </c>
      <c r="T90" s="394">
        <v>407</v>
      </c>
      <c r="U90" s="394">
        <v>410</v>
      </c>
      <c r="V90" s="34">
        <f t="shared" si="15"/>
        <v>16.333333333333332</v>
      </c>
      <c r="W90" s="34">
        <f t="shared" si="16"/>
        <v>37.333333333333336</v>
      </c>
      <c r="X90" s="34">
        <f t="shared" si="17"/>
        <v>61.766666666666673</v>
      </c>
      <c r="Y90" s="74">
        <f t="shared" si="18"/>
        <v>60.833333333333336</v>
      </c>
      <c r="Z90" s="217">
        <f>SUM(V90:V101)</f>
        <v>140</v>
      </c>
      <c r="AA90" s="211">
        <f>SUM(W90:W101)</f>
        <v>218.00000000000003</v>
      </c>
      <c r="AB90" s="211">
        <f>SUM(X90:X101)</f>
        <v>235.36666666666667</v>
      </c>
      <c r="AC90" s="211">
        <f>SUM(Y90:Y101)</f>
        <v>257.73333333333329</v>
      </c>
      <c r="AD90" s="211">
        <f t="shared" ref="AD90" si="48">Z90*0.38*0.9*SQRT(3)</f>
        <v>82.930592666397843</v>
      </c>
      <c r="AE90" s="211">
        <f t="shared" si="37"/>
        <v>129.13478000910524</v>
      </c>
      <c r="AF90" s="211">
        <f t="shared" si="37"/>
        <v>139.42212257557981</v>
      </c>
      <c r="AG90" s="211">
        <f t="shared" si="37"/>
        <v>152.67127202299716</v>
      </c>
      <c r="AH90" s="211">
        <f>MAX(Z90:AC101)</f>
        <v>257.73333333333329</v>
      </c>
      <c r="AI90" s="214">
        <f t="shared" ref="AI90" si="49">AH90*0.38*0.9*SQRT(3)</f>
        <v>152.67127202299716</v>
      </c>
      <c r="AJ90" s="214">
        <f>D90-AI90</f>
        <v>567.32872797700281</v>
      </c>
    </row>
    <row r="91" spans="1:36" s="50" customFormat="1" ht="15.75" x14ac:dyDescent="0.25">
      <c r="A91" s="111"/>
      <c r="B91" s="114"/>
      <c r="C91" s="316"/>
      <c r="D91" s="246"/>
      <c r="E91" s="383" t="s">
        <v>475</v>
      </c>
      <c r="F91" s="383">
        <v>3</v>
      </c>
      <c r="G91" s="383">
        <v>6</v>
      </c>
      <c r="H91" s="383">
        <v>3</v>
      </c>
      <c r="I91" s="383">
        <v>3</v>
      </c>
      <c r="J91" s="383">
        <v>5</v>
      </c>
      <c r="K91" s="383">
        <v>3</v>
      </c>
      <c r="L91" s="383">
        <v>3.8</v>
      </c>
      <c r="M91" s="383">
        <v>3.1</v>
      </c>
      <c r="N91" s="383">
        <v>6.3</v>
      </c>
      <c r="O91" s="383">
        <v>3.9</v>
      </c>
      <c r="P91" s="383">
        <v>5.5</v>
      </c>
      <c r="Q91" s="383">
        <v>4.8</v>
      </c>
      <c r="R91" s="394">
        <v>416</v>
      </c>
      <c r="S91" s="394">
        <v>415</v>
      </c>
      <c r="T91" s="394">
        <v>407</v>
      </c>
      <c r="U91" s="394">
        <v>410</v>
      </c>
      <c r="V91" s="34">
        <f t="shared" ref="V91:V115" si="50">IF(AND(F91=0,G91=0,H91=0),0,IF(AND(F91=0,G91=0),H91,IF(AND(F91=0,H91=0),G91,IF(AND(G91=0,H91=0),F91,IF(F91=0,(G91+H91)/2,IF(G91=0,(F91+H91)/2,IF(H91=0,(F91+G91)/2,(F91+G91+H91)/3)))))))</f>
        <v>4</v>
      </c>
      <c r="W91" s="34">
        <f t="shared" ref="W91:W115" si="51">IF(AND(I91=0,J91=0,K91=0),0,IF(AND(I91=0,J91=0),K91,IF(AND(I91=0,K91=0),J91,IF(AND(J91=0,K91=0),I91,IF(I91=0,(J91+K91)/2,IF(J91=0,(I91+K91)/2,IF(K91=0,(I91+J91)/2,(I91+J91+K91)/3)))))))</f>
        <v>3.6666666666666665</v>
      </c>
      <c r="X91" s="34">
        <f t="shared" ref="X91:X115" si="52">IF(AND(L91=0,M91=0,N91=0),0,IF(AND(L91=0,M91=0),N91,IF(AND(L91=0,N91=0),M91,IF(AND(M91=0,N91=0),L91,IF(L91=0,(M91+N91)/2,IF(M91=0,(L91+N91)/2,IF(N91=0,(L91+M91)/2,(L91+M91+N91)/3)))))))</f>
        <v>4.3999999999999995</v>
      </c>
      <c r="Y91" s="74">
        <f t="shared" ref="Y91:Y115" si="53">IF(AND(O91=0,P91=0,Q91=0),0,IF(AND(O91=0,P91=0),Q91,IF(AND(O91=0,Q91=0),P91,IF(AND(P91=0,Q91=0),O91,IF(O91=0,(P91+Q91)/2,IF(P91=0,(O91+Q91)/2,IF(Q91=0,(O91+P91)/2,(O91+P91+Q91)/3)))))))</f>
        <v>4.7333333333333334</v>
      </c>
      <c r="Z91" s="217"/>
      <c r="AA91" s="211"/>
      <c r="AB91" s="211"/>
      <c r="AC91" s="211"/>
      <c r="AD91" s="211"/>
      <c r="AE91" s="211"/>
      <c r="AF91" s="211"/>
      <c r="AG91" s="211"/>
      <c r="AH91" s="211"/>
      <c r="AI91" s="214"/>
      <c r="AJ91" s="214"/>
    </row>
    <row r="92" spans="1:36" s="50" customFormat="1" ht="47.25" x14ac:dyDescent="0.25">
      <c r="A92" s="111"/>
      <c r="B92" s="114"/>
      <c r="C92" s="316"/>
      <c r="D92" s="246"/>
      <c r="E92" s="385" t="s">
        <v>476</v>
      </c>
      <c r="F92" s="385">
        <v>26</v>
      </c>
      <c r="G92" s="385">
        <v>37</v>
      </c>
      <c r="H92" s="385">
        <v>24</v>
      </c>
      <c r="I92" s="385">
        <v>48</v>
      </c>
      <c r="J92" s="385">
        <v>62</v>
      </c>
      <c r="K92" s="385">
        <v>58</v>
      </c>
      <c r="L92" s="385">
        <v>61.2</v>
      </c>
      <c r="M92" s="385">
        <v>77.099999999999994</v>
      </c>
      <c r="N92" s="385">
        <v>67.900000000000006</v>
      </c>
      <c r="O92" s="385">
        <v>67.900000000000006</v>
      </c>
      <c r="P92" s="385">
        <v>86.7</v>
      </c>
      <c r="Q92" s="385">
        <v>59.3</v>
      </c>
      <c r="R92" s="394">
        <v>416</v>
      </c>
      <c r="S92" s="394">
        <v>415</v>
      </c>
      <c r="T92" s="394">
        <v>407</v>
      </c>
      <c r="U92" s="394">
        <v>410</v>
      </c>
      <c r="V92" s="34">
        <f t="shared" si="50"/>
        <v>29</v>
      </c>
      <c r="W92" s="34">
        <f t="shared" si="51"/>
        <v>56</v>
      </c>
      <c r="X92" s="34">
        <f t="shared" si="52"/>
        <v>68.733333333333334</v>
      </c>
      <c r="Y92" s="74">
        <f t="shared" si="53"/>
        <v>71.300000000000011</v>
      </c>
      <c r="Z92" s="217"/>
      <c r="AA92" s="211"/>
      <c r="AB92" s="211"/>
      <c r="AC92" s="211"/>
      <c r="AD92" s="211"/>
      <c r="AE92" s="211"/>
      <c r="AF92" s="211"/>
      <c r="AG92" s="211"/>
      <c r="AH92" s="211"/>
      <c r="AI92" s="214"/>
      <c r="AJ92" s="214"/>
    </row>
    <row r="93" spans="1:36" s="50" customFormat="1" ht="15.75" x14ac:dyDescent="0.25">
      <c r="A93" s="111"/>
      <c r="B93" s="114"/>
      <c r="C93" s="316"/>
      <c r="D93" s="246"/>
      <c r="E93" s="383" t="s">
        <v>477</v>
      </c>
      <c r="F93" s="383">
        <v>5</v>
      </c>
      <c r="G93" s="383">
        <v>3</v>
      </c>
      <c r="H93" s="383">
        <v>3</v>
      </c>
      <c r="I93" s="383">
        <v>5</v>
      </c>
      <c r="J93" s="383">
        <v>3</v>
      </c>
      <c r="K93" s="383">
        <v>3</v>
      </c>
      <c r="L93" s="383">
        <v>12.7</v>
      </c>
      <c r="M93" s="383">
        <v>2.4</v>
      </c>
      <c r="N93" s="383">
        <v>5.0999999999999996</v>
      </c>
      <c r="O93" s="383">
        <v>2.2000000000000002</v>
      </c>
      <c r="P93" s="383">
        <v>2.4</v>
      </c>
      <c r="Q93" s="383">
        <v>4.9000000000000004</v>
      </c>
      <c r="R93" s="394">
        <v>416</v>
      </c>
      <c r="S93" s="394">
        <v>415</v>
      </c>
      <c r="T93" s="394">
        <v>407</v>
      </c>
      <c r="U93" s="394">
        <v>410</v>
      </c>
      <c r="V93" s="34">
        <f t="shared" si="50"/>
        <v>3.6666666666666665</v>
      </c>
      <c r="W93" s="34">
        <f t="shared" si="51"/>
        <v>3.6666666666666665</v>
      </c>
      <c r="X93" s="34">
        <f t="shared" si="52"/>
        <v>6.7333333333333334</v>
      </c>
      <c r="Y93" s="74">
        <f t="shared" si="53"/>
        <v>3.1666666666666665</v>
      </c>
      <c r="Z93" s="217"/>
      <c r="AA93" s="211"/>
      <c r="AB93" s="211"/>
      <c r="AC93" s="211"/>
      <c r="AD93" s="211"/>
      <c r="AE93" s="211"/>
      <c r="AF93" s="211"/>
      <c r="AG93" s="211"/>
      <c r="AH93" s="211"/>
      <c r="AI93" s="214"/>
      <c r="AJ93" s="214"/>
    </row>
    <row r="94" spans="1:36" s="50" customFormat="1" ht="15.75" x14ac:dyDescent="0.25">
      <c r="A94" s="111"/>
      <c r="B94" s="114"/>
      <c r="C94" s="316"/>
      <c r="D94" s="246"/>
      <c r="E94" s="385" t="s">
        <v>478</v>
      </c>
      <c r="F94" s="385">
        <v>15</v>
      </c>
      <c r="G94" s="385">
        <v>9</v>
      </c>
      <c r="H94" s="385">
        <v>13</v>
      </c>
      <c r="I94" s="385">
        <v>16</v>
      </c>
      <c r="J94" s="385">
        <v>12</v>
      </c>
      <c r="K94" s="385">
        <v>26</v>
      </c>
      <c r="L94" s="385">
        <v>36.4</v>
      </c>
      <c r="M94" s="385">
        <v>9.4</v>
      </c>
      <c r="N94" s="385">
        <v>9.1</v>
      </c>
      <c r="O94" s="385">
        <v>31.6</v>
      </c>
      <c r="P94" s="385">
        <v>7.7</v>
      </c>
      <c r="Q94" s="385">
        <v>26.9</v>
      </c>
      <c r="R94" s="395">
        <v>416</v>
      </c>
      <c r="S94" s="395">
        <v>415</v>
      </c>
      <c r="T94" s="395">
        <v>407</v>
      </c>
      <c r="U94" s="395">
        <v>410</v>
      </c>
      <c r="V94" s="34">
        <f t="shared" si="50"/>
        <v>12.333333333333334</v>
      </c>
      <c r="W94" s="34">
        <f t="shared" si="51"/>
        <v>18</v>
      </c>
      <c r="X94" s="34">
        <f t="shared" si="52"/>
        <v>18.3</v>
      </c>
      <c r="Y94" s="74">
        <f t="shared" si="53"/>
        <v>22.066666666666666</v>
      </c>
      <c r="Z94" s="217"/>
      <c r="AA94" s="211"/>
      <c r="AB94" s="211"/>
      <c r="AC94" s="211"/>
      <c r="AD94" s="211"/>
      <c r="AE94" s="211"/>
      <c r="AF94" s="211"/>
      <c r="AG94" s="211"/>
      <c r="AH94" s="211"/>
      <c r="AI94" s="214"/>
      <c r="AJ94" s="214"/>
    </row>
    <row r="95" spans="1:36" s="50" customFormat="1" ht="31.5" x14ac:dyDescent="0.25">
      <c r="A95" s="111"/>
      <c r="B95" s="114"/>
      <c r="C95" s="316"/>
      <c r="D95" s="246"/>
      <c r="E95" s="383" t="s">
        <v>479</v>
      </c>
      <c r="F95" s="383">
        <v>44</v>
      </c>
      <c r="G95" s="383">
        <v>34</v>
      </c>
      <c r="H95" s="383">
        <v>36</v>
      </c>
      <c r="I95" s="383">
        <v>56</v>
      </c>
      <c r="J95" s="383">
        <v>36</v>
      </c>
      <c r="K95" s="383">
        <v>37</v>
      </c>
      <c r="L95" s="383">
        <v>35.6</v>
      </c>
      <c r="M95" s="383">
        <v>43.9</v>
      </c>
      <c r="N95" s="383">
        <v>25</v>
      </c>
      <c r="O95" s="383">
        <v>46.5</v>
      </c>
      <c r="P95" s="383">
        <v>24.2</v>
      </c>
      <c r="Q95" s="383">
        <v>43.4</v>
      </c>
      <c r="R95" s="394">
        <v>416</v>
      </c>
      <c r="S95" s="394">
        <v>415</v>
      </c>
      <c r="T95" s="394">
        <v>407</v>
      </c>
      <c r="U95" s="394">
        <v>410</v>
      </c>
      <c r="V95" s="34">
        <f t="shared" si="50"/>
        <v>38</v>
      </c>
      <c r="W95" s="34">
        <f t="shared" si="51"/>
        <v>43</v>
      </c>
      <c r="X95" s="34">
        <f t="shared" si="52"/>
        <v>34.833333333333336</v>
      </c>
      <c r="Y95" s="74">
        <f t="shared" si="53"/>
        <v>38.033333333333331</v>
      </c>
      <c r="Z95" s="217"/>
      <c r="AA95" s="211"/>
      <c r="AB95" s="211"/>
      <c r="AC95" s="211"/>
      <c r="AD95" s="211"/>
      <c r="AE95" s="211"/>
      <c r="AF95" s="211"/>
      <c r="AG95" s="211"/>
      <c r="AH95" s="211"/>
      <c r="AI95" s="214"/>
      <c r="AJ95" s="214"/>
    </row>
    <row r="96" spans="1:36" s="50" customFormat="1" ht="15.75" x14ac:dyDescent="0.25">
      <c r="A96" s="111"/>
      <c r="B96" s="114"/>
      <c r="C96" s="316"/>
      <c r="D96" s="246"/>
      <c r="E96" s="385" t="s">
        <v>480</v>
      </c>
      <c r="F96" s="385">
        <v>24</v>
      </c>
      <c r="G96" s="385">
        <v>30</v>
      </c>
      <c r="H96" s="385">
        <v>32</v>
      </c>
      <c r="I96" s="385">
        <v>32</v>
      </c>
      <c r="J96" s="385">
        <v>52</v>
      </c>
      <c r="K96" s="385">
        <v>61</v>
      </c>
      <c r="L96" s="385">
        <v>34</v>
      </c>
      <c r="M96" s="385">
        <v>16.3</v>
      </c>
      <c r="N96" s="385">
        <v>8.3000000000000007</v>
      </c>
      <c r="O96" s="385">
        <v>41.6</v>
      </c>
      <c r="P96" s="385">
        <v>42.6</v>
      </c>
      <c r="Q96" s="385">
        <v>25.3</v>
      </c>
      <c r="R96" s="395">
        <v>416</v>
      </c>
      <c r="S96" s="395">
        <v>415</v>
      </c>
      <c r="T96" s="395">
        <v>407</v>
      </c>
      <c r="U96" s="395">
        <v>410</v>
      </c>
      <c r="V96" s="34">
        <f t="shared" si="50"/>
        <v>28.666666666666668</v>
      </c>
      <c r="W96" s="34">
        <f t="shared" si="51"/>
        <v>48.333333333333336</v>
      </c>
      <c r="X96" s="34">
        <f t="shared" si="52"/>
        <v>19.533333333333331</v>
      </c>
      <c r="Y96" s="74">
        <f t="shared" si="53"/>
        <v>36.5</v>
      </c>
      <c r="Z96" s="217"/>
      <c r="AA96" s="211"/>
      <c r="AB96" s="211"/>
      <c r="AC96" s="211"/>
      <c r="AD96" s="211"/>
      <c r="AE96" s="211"/>
      <c r="AF96" s="211"/>
      <c r="AG96" s="211"/>
      <c r="AH96" s="211"/>
      <c r="AI96" s="214"/>
      <c r="AJ96" s="214"/>
    </row>
    <row r="97" spans="1:36" s="50" customFormat="1" ht="15.75" x14ac:dyDescent="0.25">
      <c r="A97" s="111"/>
      <c r="B97" s="114"/>
      <c r="C97" s="316"/>
      <c r="D97" s="246"/>
      <c r="E97" s="383" t="s">
        <v>481</v>
      </c>
      <c r="F97" s="383">
        <v>3</v>
      </c>
      <c r="G97" s="383">
        <v>7</v>
      </c>
      <c r="H97" s="383">
        <v>6</v>
      </c>
      <c r="I97" s="383">
        <v>3</v>
      </c>
      <c r="J97" s="383">
        <v>7</v>
      </c>
      <c r="K97" s="383">
        <v>6</v>
      </c>
      <c r="L97" s="383">
        <v>5.2</v>
      </c>
      <c r="M97" s="383">
        <v>3.3</v>
      </c>
      <c r="N97" s="383">
        <v>3.6</v>
      </c>
      <c r="O97" s="383">
        <v>3.8</v>
      </c>
      <c r="P97" s="383">
        <v>3.9</v>
      </c>
      <c r="Q97" s="383">
        <v>3.5</v>
      </c>
      <c r="R97" s="394">
        <v>416</v>
      </c>
      <c r="S97" s="394">
        <v>415</v>
      </c>
      <c r="T97" s="394">
        <v>407</v>
      </c>
      <c r="U97" s="394">
        <v>410</v>
      </c>
      <c r="V97" s="34">
        <f t="shared" si="50"/>
        <v>5.333333333333333</v>
      </c>
      <c r="W97" s="34">
        <f t="shared" si="51"/>
        <v>5.333333333333333</v>
      </c>
      <c r="X97" s="34">
        <f t="shared" si="52"/>
        <v>4.0333333333333332</v>
      </c>
      <c r="Y97" s="74">
        <f t="shared" si="53"/>
        <v>3.7333333333333329</v>
      </c>
      <c r="Z97" s="217"/>
      <c r="AA97" s="211"/>
      <c r="AB97" s="211"/>
      <c r="AC97" s="211"/>
      <c r="AD97" s="211"/>
      <c r="AE97" s="211"/>
      <c r="AF97" s="211"/>
      <c r="AG97" s="211"/>
      <c r="AH97" s="211"/>
      <c r="AI97" s="214"/>
      <c r="AJ97" s="214"/>
    </row>
    <row r="98" spans="1:36" s="50" customFormat="1" ht="15.75" x14ac:dyDescent="0.25">
      <c r="A98" s="111"/>
      <c r="B98" s="114"/>
      <c r="C98" s="316"/>
      <c r="D98" s="246"/>
      <c r="E98" s="385" t="s">
        <v>482</v>
      </c>
      <c r="F98" s="385">
        <v>4</v>
      </c>
      <c r="G98" s="385">
        <v>2</v>
      </c>
      <c r="H98" s="385">
        <v>2</v>
      </c>
      <c r="I98" s="385">
        <v>4</v>
      </c>
      <c r="J98" s="385">
        <v>2</v>
      </c>
      <c r="K98" s="385">
        <v>2</v>
      </c>
      <c r="L98" s="385">
        <v>1.6</v>
      </c>
      <c r="M98" s="385">
        <v>1</v>
      </c>
      <c r="N98" s="385">
        <v>8</v>
      </c>
      <c r="O98" s="385">
        <v>1.3</v>
      </c>
      <c r="P98" s="385">
        <v>1.2</v>
      </c>
      <c r="Q98" s="385">
        <v>7.8</v>
      </c>
      <c r="R98" s="395">
        <v>416</v>
      </c>
      <c r="S98" s="395">
        <v>415</v>
      </c>
      <c r="T98" s="395">
        <v>407</v>
      </c>
      <c r="U98" s="395">
        <v>410</v>
      </c>
      <c r="V98" s="34">
        <f t="shared" si="50"/>
        <v>2.6666666666666665</v>
      </c>
      <c r="W98" s="34">
        <f t="shared" si="51"/>
        <v>2.6666666666666665</v>
      </c>
      <c r="X98" s="34">
        <f t="shared" si="52"/>
        <v>3.5333333333333332</v>
      </c>
      <c r="Y98" s="74">
        <f t="shared" si="53"/>
        <v>3.4333333333333336</v>
      </c>
      <c r="Z98" s="217"/>
      <c r="AA98" s="211"/>
      <c r="AB98" s="211"/>
      <c r="AC98" s="211"/>
      <c r="AD98" s="211"/>
      <c r="AE98" s="211"/>
      <c r="AF98" s="211"/>
      <c r="AG98" s="211"/>
      <c r="AH98" s="211"/>
      <c r="AI98" s="214"/>
      <c r="AJ98" s="214"/>
    </row>
    <row r="99" spans="1:36" s="50" customFormat="1" ht="31.5" x14ac:dyDescent="0.25">
      <c r="A99" s="111"/>
      <c r="B99" s="114"/>
      <c r="C99" s="316"/>
      <c r="D99" s="246"/>
      <c r="E99" s="383" t="s">
        <v>439</v>
      </c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v>0</v>
      </c>
      <c r="L99" s="383">
        <v>12.5</v>
      </c>
      <c r="M99" s="383">
        <v>17.5</v>
      </c>
      <c r="N99" s="383">
        <v>10.5</v>
      </c>
      <c r="O99" s="383">
        <v>13</v>
      </c>
      <c r="P99" s="383">
        <v>17.899999999999999</v>
      </c>
      <c r="Q99" s="383">
        <v>10.9</v>
      </c>
      <c r="R99" s="394">
        <v>416</v>
      </c>
      <c r="S99" s="394">
        <v>415</v>
      </c>
      <c r="T99" s="394">
        <v>407</v>
      </c>
      <c r="U99" s="394">
        <v>410</v>
      </c>
      <c r="V99" s="34">
        <f t="shared" si="50"/>
        <v>0</v>
      </c>
      <c r="W99" s="34">
        <f t="shared" si="51"/>
        <v>0</v>
      </c>
      <c r="X99" s="34">
        <f t="shared" si="52"/>
        <v>13.5</v>
      </c>
      <c r="Y99" s="74">
        <f t="shared" si="53"/>
        <v>13.933333333333332</v>
      </c>
      <c r="Z99" s="217"/>
      <c r="AA99" s="211"/>
      <c r="AB99" s="211"/>
      <c r="AC99" s="211"/>
      <c r="AD99" s="211"/>
      <c r="AE99" s="211"/>
      <c r="AF99" s="211"/>
      <c r="AG99" s="211"/>
      <c r="AH99" s="211"/>
      <c r="AI99" s="214"/>
      <c r="AJ99" s="214"/>
    </row>
    <row r="100" spans="1:36" s="50" customFormat="1" ht="15.75" x14ac:dyDescent="0.25">
      <c r="A100" s="111"/>
      <c r="B100" s="114"/>
      <c r="C100" s="316"/>
      <c r="D100" s="246"/>
      <c r="E100" s="385" t="s">
        <v>422</v>
      </c>
      <c r="F100" s="385">
        <v>0</v>
      </c>
      <c r="G100" s="385">
        <v>0</v>
      </c>
      <c r="H100" s="385">
        <v>0</v>
      </c>
      <c r="I100" s="385">
        <v>0</v>
      </c>
      <c r="J100" s="385">
        <v>0</v>
      </c>
      <c r="K100" s="385">
        <v>0</v>
      </c>
      <c r="L100" s="385">
        <v>0</v>
      </c>
      <c r="M100" s="385">
        <v>0</v>
      </c>
      <c r="N100" s="385">
        <v>0</v>
      </c>
      <c r="O100" s="385">
        <v>0</v>
      </c>
      <c r="P100" s="385">
        <v>0</v>
      </c>
      <c r="Q100" s="385">
        <v>0</v>
      </c>
      <c r="R100" s="395">
        <v>410</v>
      </c>
      <c r="S100" s="395">
        <v>410</v>
      </c>
      <c r="T100" s="395">
        <v>410</v>
      </c>
      <c r="U100" s="395">
        <v>410</v>
      </c>
      <c r="V100" s="34">
        <f t="shared" si="50"/>
        <v>0</v>
      </c>
      <c r="W100" s="34">
        <f t="shared" si="51"/>
        <v>0</v>
      </c>
      <c r="X100" s="34">
        <f t="shared" si="52"/>
        <v>0</v>
      </c>
      <c r="Y100" s="74">
        <f t="shared" si="53"/>
        <v>0</v>
      </c>
      <c r="Z100" s="217"/>
      <c r="AA100" s="211"/>
      <c r="AB100" s="211"/>
      <c r="AC100" s="211"/>
      <c r="AD100" s="211"/>
      <c r="AE100" s="211"/>
      <c r="AF100" s="211"/>
      <c r="AG100" s="211"/>
      <c r="AH100" s="211"/>
      <c r="AI100" s="214"/>
      <c r="AJ100" s="214"/>
    </row>
    <row r="101" spans="1:36" s="50" customFormat="1" ht="15.75" x14ac:dyDescent="0.25">
      <c r="A101" s="111"/>
      <c r="B101" s="114"/>
      <c r="C101" s="316"/>
      <c r="D101" s="377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94"/>
      <c r="S101" s="394"/>
      <c r="T101" s="394"/>
      <c r="U101" s="394"/>
      <c r="V101" s="34">
        <f t="shared" si="50"/>
        <v>0</v>
      </c>
      <c r="W101" s="34">
        <f t="shared" si="51"/>
        <v>0</v>
      </c>
      <c r="X101" s="34">
        <f t="shared" si="52"/>
        <v>0</v>
      </c>
      <c r="Y101" s="74">
        <f t="shared" si="53"/>
        <v>0</v>
      </c>
      <c r="Z101" s="217"/>
      <c r="AA101" s="211"/>
      <c r="AB101" s="211"/>
      <c r="AC101" s="211"/>
      <c r="AD101" s="211"/>
      <c r="AE101" s="211"/>
      <c r="AF101" s="211"/>
      <c r="AG101" s="211"/>
      <c r="AH101" s="211"/>
      <c r="AI101" s="214"/>
      <c r="AJ101" s="214"/>
    </row>
    <row r="102" spans="1:36" s="50" customFormat="1" ht="31.5" x14ac:dyDescent="0.25">
      <c r="A102" s="111">
        <v>15</v>
      </c>
      <c r="B102" s="114" t="s">
        <v>483</v>
      </c>
      <c r="C102" s="114" t="s">
        <v>133</v>
      </c>
      <c r="D102" s="233">
        <f>100*0.9</f>
        <v>90</v>
      </c>
      <c r="E102" s="385" t="s">
        <v>484</v>
      </c>
      <c r="F102" s="385">
        <v>0</v>
      </c>
      <c r="G102" s="385">
        <v>4</v>
      </c>
      <c r="H102" s="385">
        <v>0</v>
      </c>
      <c r="I102" s="385">
        <v>0</v>
      </c>
      <c r="J102" s="385">
        <v>1</v>
      </c>
      <c r="K102" s="385">
        <v>0</v>
      </c>
      <c r="L102" s="434" t="s">
        <v>485</v>
      </c>
      <c r="M102" s="434"/>
      <c r="N102" s="434"/>
      <c r="O102" s="434"/>
      <c r="P102" s="434"/>
      <c r="Q102" s="434"/>
      <c r="R102" s="395">
        <v>401</v>
      </c>
      <c r="S102" s="395">
        <v>401</v>
      </c>
      <c r="T102" s="395"/>
      <c r="U102" s="395"/>
      <c r="V102" s="34">
        <f t="shared" si="50"/>
        <v>4</v>
      </c>
      <c r="W102" s="34">
        <f t="shared" si="51"/>
        <v>1</v>
      </c>
      <c r="X102" s="34" t="str">
        <f t="shared" si="52"/>
        <v>демонтирована</v>
      </c>
      <c r="Y102" s="74">
        <f t="shared" si="53"/>
        <v>0</v>
      </c>
      <c r="Z102" s="217">
        <f>SUM(V102:V103)</f>
        <v>4</v>
      </c>
      <c r="AA102" s="211">
        <f>SUM(W102:W103)</f>
        <v>1</v>
      </c>
      <c r="AB102" s="211">
        <f>SUM(X102:X103)</f>
        <v>0</v>
      </c>
      <c r="AC102" s="211">
        <f>SUM(Y102:Y103)</f>
        <v>0</v>
      </c>
      <c r="AD102" s="211">
        <f t="shared" ref="AD102:AG102" si="54">Z102*0.38*0.9*SQRT(3)</f>
        <v>2.369445504754224</v>
      </c>
      <c r="AE102" s="211">
        <f t="shared" si="54"/>
        <v>0.592361376188556</v>
      </c>
      <c r="AF102" s="211">
        <f t="shared" si="54"/>
        <v>0</v>
      </c>
      <c r="AG102" s="211">
        <f t="shared" si="54"/>
        <v>0</v>
      </c>
      <c r="AH102" s="211">
        <f>MAX(Z102:AC103)</f>
        <v>4</v>
      </c>
      <c r="AI102" s="214">
        <f t="shared" ref="AI102" si="55">AH102*0.38*0.9*SQRT(3)</f>
        <v>2.369445504754224</v>
      </c>
      <c r="AJ102" s="214">
        <f>D102-AI102</f>
        <v>87.630554495245775</v>
      </c>
    </row>
    <row r="103" spans="1:36" s="50" customFormat="1" ht="15.75" x14ac:dyDescent="0.25">
      <c r="A103" s="111"/>
      <c r="B103" s="114"/>
      <c r="C103" s="114"/>
      <c r="D103" s="124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94"/>
      <c r="S103" s="394"/>
      <c r="T103" s="394"/>
      <c r="U103" s="394"/>
      <c r="V103" s="34">
        <f t="shared" si="50"/>
        <v>0</v>
      </c>
      <c r="W103" s="34">
        <f t="shared" si="51"/>
        <v>0</v>
      </c>
      <c r="X103" s="34">
        <f t="shared" si="52"/>
        <v>0</v>
      </c>
      <c r="Y103" s="74">
        <f t="shared" si="53"/>
        <v>0</v>
      </c>
      <c r="Z103" s="217"/>
      <c r="AA103" s="211"/>
      <c r="AB103" s="211"/>
      <c r="AC103" s="211"/>
      <c r="AD103" s="211"/>
      <c r="AE103" s="211"/>
      <c r="AF103" s="211"/>
      <c r="AG103" s="211"/>
      <c r="AH103" s="211"/>
      <c r="AI103" s="214"/>
      <c r="AJ103" s="214"/>
    </row>
    <row r="104" spans="1:36" s="50" customFormat="1" ht="31.5" x14ac:dyDescent="0.25">
      <c r="A104" s="111">
        <v>16</v>
      </c>
      <c r="B104" s="114" t="s">
        <v>486</v>
      </c>
      <c r="C104" s="114" t="s">
        <v>22</v>
      </c>
      <c r="D104" s="233">
        <f>250*0.9</f>
        <v>225</v>
      </c>
      <c r="E104" s="385" t="s">
        <v>487</v>
      </c>
      <c r="F104" s="385">
        <v>5</v>
      </c>
      <c r="G104" s="385">
        <v>12</v>
      </c>
      <c r="H104" s="385">
        <v>7</v>
      </c>
      <c r="I104" s="385">
        <v>6</v>
      </c>
      <c r="J104" s="385">
        <v>15</v>
      </c>
      <c r="K104" s="385">
        <v>9</v>
      </c>
      <c r="L104" s="434" t="s">
        <v>485</v>
      </c>
      <c r="M104" s="434"/>
      <c r="N104" s="434"/>
      <c r="O104" s="434"/>
      <c r="P104" s="434"/>
      <c r="Q104" s="434"/>
      <c r="R104" s="395">
        <v>400</v>
      </c>
      <c r="S104" s="395">
        <v>398</v>
      </c>
      <c r="T104" s="395"/>
      <c r="U104" s="395"/>
      <c r="V104" s="34">
        <f t="shared" si="50"/>
        <v>8</v>
      </c>
      <c r="W104" s="34">
        <f t="shared" si="51"/>
        <v>10</v>
      </c>
      <c r="X104" s="34" t="str">
        <f t="shared" si="52"/>
        <v>демонтирована</v>
      </c>
      <c r="Y104" s="74">
        <f t="shared" si="53"/>
        <v>0</v>
      </c>
      <c r="Z104" s="217">
        <f>SUM(V104:V105)</f>
        <v>8</v>
      </c>
      <c r="AA104" s="211">
        <f>SUM(W104:W105)</f>
        <v>10</v>
      </c>
      <c r="AB104" s="211">
        <f>SUM(X104:X105)</f>
        <v>0</v>
      </c>
      <c r="AC104" s="211">
        <f>SUM(Y104:Y105)</f>
        <v>0</v>
      </c>
      <c r="AD104" s="211">
        <f t="shared" ref="AD104:AG104" si="56">Z104*0.38*0.9*SQRT(3)</f>
        <v>4.738891009508448</v>
      </c>
      <c r="AE104" s="211">
        <f t="shared" si="56"/>
        <v>5.9236137618855595</v>
      </c>
      <c r="AF104" s="211">
        <f t="shared" si="56"/>
        <v>0</v>
      </c>
      <c r="AG104" s="211">
        <f t="shared" si="56"/>
        <v>0</v>
      </c>
      <c r="AH104" s="211">
        <f>MAX(Z104:AC105)</f>
        <v>10</v>
      </c>
      <c r="AI104" s="214">
        <f t="shared" ref="AI104" si="57">AH104*0.38*0.9*SQRT(3)</f>
        <v>5.9236137618855595</v>
      </c>
      <c r="AJ104" s="214">
        <f>D104-AI104</f>
        <v>219.07638623811445</v>
      </c>
    </row>
    <row r="105" spans="1:36" s="50" customFormat="1" ht="15.75" x14ac:dyDescent="0.25">
      <c r="A105" s="111"/>
      <c r="B105" s="114"/>
      <c r="C105" s="114"/>
      <c r="D105" s="124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94"/>
      <c r="S105" s="394"/>
      <c r="T105" s="394"/>
      <c r="U105" s="394"/>
      <c r="V105" s="34">
        <f t="shared" si="50"/>
        <v>0</v>
      </c>
      <c r="W105" s="34">
        <f t="shared" si="51"/>
        <v>0</v>
      </c>
      <c r="X105" s="34">
        <f t="shared" si="52"/>
        <v>0</v>
      </c>
      <c r="Y105" s="74">
        <f t="shared" si="53"/>
        <v>0</v>
      </c>
      <c r="Z105" s="217"/>
      <c r="AA105" s="211"/>
      <c r="AB105" s="211"/>
      <c r="AC105" s="211"/>
      <c r="AD105" s="211"/>
      <c r="AE105" s="211"/>
      <c r="AF105" s="211"/>
      <c r="AG105" s="211"/>
      <c r="AH105" s="211"/>
      <c r="AI105" s="214"/>
      <c r="AJ105" s="214"/>
    </row>
    <row r="106" spans="1:36" s="50" customFormat="1" ht="15.75" x14ac:dyDescent="0.25">
      <c r="A106" s="111">
        <v>17</v>
      </c>
      <c r="B106" s="114" t="s">
        <v>74</v>
      </c>
      <c r="C106" s="114" t="s">
        <v>19</v>
      </c>
      <c r="D106" s="233">
        <f>160*0.9</f>
        <v>144</v>
      </c>
      <c r="E106" s="385" t="s">
        <v>488</v>
      </c>
      <c r="F106" s="385">
        <v>18</v>
      </c>
      <c r="G106" s="385">
        <v>12</v>
      </c>
      <c r="H106" s="385">
        <v>16</v>
      </c>
      <c r="I106" s="385">
        <v>22</v>
      </c>
      <c r="J106" s="385">
        <v>12</v>
      </c>
      <c r="K106" s="385">
        <v>24</v>
      </c>
      <c r="L106" s="385">
        <v>4.4000000000000004</v>
      </c>
      <c r="M106" s="385">
        <v>16.8</v>
      </c>
      <c r="N106" s="385">
        <v>23.4</v>
      </c>
      <c r="O106" s="385">
        <v>11.9</v>
      </c>
      <c r="P106" s="385">
        <v>33.6</v>
      </c>
      <c r="Q106" s="385">
        <v>44.7</v>
      </c>
      <c r="R106" s="395">
        <v>410</v>
      </c>
      <c r="S106" s="395">
        <v>408</v>
      </c>
      <c r="T106" s="395">
        <v>395</v>
      </c>
      <c r="U106" s="395">
        <v>390</v>
      </c>
      <c r="V106" s="34">
        <f t="shared" si="50"/>
        <v>15.333333333333334</v>
      </c>
      <c r="W106" s="34">
        <f t="shared" si="51"/>
        <v>19.333333333333332</v>
      </c>
      <c r="X106" s="34">
        <f t="shared" si="52"/>
        <v>14.866666666666667</v>
      </c>
      <c r="Y106" s="74">
        <f t="shared" si="53"/>
        <v>30.066666666666666</v>
      </c>
      <c r="Z106" s="217">
        <f>SUM(V106:V108)</f>
        <v>34.333333333333336</v>
      </c>
      <c r="AA106" s="211">
        <f>SUM(W106:W108)</f>
        <v>46.333333333333329</v>
      </c>
      <c r="AB106" s="211">
        <f>SUM(X106:X108)</f>
        <v>39.766666666666666</v>
      </c>
      <c r="AC106" s="211">
        <f>SUM(Y106:Y108)</f>
        <v>79.433333333333337</v>
      </c>
      <c r="AD106" s="211">
        <f t="shared" ref="AD106:AG106" si="58">Z106*0.38*0.9*SQRT(3)</f>
        <v>20.337740582473756</v>
      </c>
      <c r="AE106" s="211">
        <f t="shared" si="58"/>
        <v>27.446077096736428</v>
      </c>
      <c r="AF106" s="211">
        <f t="shared" si="58"/>
        <v>23.556237393098243</v>
      </c>
      <c r="AG106" s="211">
        <f t="shared" si="58"/>
        <v>47.05323864857764</v>
      </c>
      <c r="AH106" s="211">
        <f>MAX(Z106:AC108)</f>
        <v>79.433333333333337</v>
      </c>
      <c r="AI106" s="214">
        <f t="shared" ref="AI106" si="59">AH106*0.38*0.9*SQRT(3)</f>
        <v>47.05323864857764</v>
      </c>
      <c r="AJ106" s="214">
        <f>D106-AI106</f>
        <v>96.946761351422367</v>
      </c>
    </row>
    <row r="107" spans="1:36" s="50" customFormat="1" ht="15.75" x14ac:dyDescent="0.25">
      <c r="A107" s="111"/>
      <c r="B107" s="114"/>
      <c r="C107" s="114"/>
      <c r="D107" s="120"/>
      <c r="E107" s="383" t="s">
        <v>489</v>
      </c>
      <c r="F107" s="383">
        <v>14</v>
      </c>
      <c r="G107" s="383">
        <v>28</v>
      </c>
      <c r="H107" s="383">
        <v>15</v>
      </c>
      <c r="I107" s="383">
        <v>22</v>
      </c>
      <c r="J107" s="383">
        <v>41</v>
      </c>
      <c r="K107" s="383">
        <v>18</v>
      </c>
      <c r="L107" s="383">
        <v>49.6</v>
      </c>
      <c r="M107" s="383">
        <v>16.5</v>
      </c>
      <c r="N107" s="383">
        <v>8.6</v>
      </c>
      <c r="O107" s="383">
        <v>35.799999999999997</v>
      </c>
      <c r="P107" s="383">
        <v>45.7</v>
      </c>
      <c r="Q107" s="383">
        <v>66.599999999999994</v>
      </c>
      <c r="R107" s="394">
        <v>410</v>
      </c>
      <c r="S107" s="394">
        <v>408</v>
      </c>
      <c r="T107" s="394">
        <v>395</v>
      </c>
      <c r="U107" s="394">
        <v>390</v>
      </c>
      <c r="V107" s="34">
        <f t="shared" si="50"/>
        <v>19</v>
      </c>
      <c r="W107" s="34">
        <f t="shared" si="51"/>
        <v>27</v>
      </c>
      <c r="X107" s="34">
        <f t="shared" si="52"/>
        <v>24.899999999999995</v>
      </c>
      <c r="Y107" s="74">
        <f t="shared" si="53"/>
        <v>49.366666666666667</v>
      </c>
      <c r="Z107" s="217"/>
      <c r="AA107" s="211"/>
      <c r="AB107" s="211"/>
      <c r="AC107" s="211"/>
      <c r="AD107" s="211"/>
      <c r="AE107" s="211"/>
      <c r="AF107" s="211"/>
      <c r="AG107" s="211"/>
      <c r="AH107" s="211"/>
      <c r="AI107" s="214"/>
      <c r="AJ107" s="214"/>
    </row>
    <row r="108" spans="1:36" s="50" customFormat="1" ht="15.75" x14ac:dyDescent="0.25">
      <c r="A108" s="111"/>
      <c r="B108" s="114"/>
      <c r="C108" s="114"/>
      <c r="D108" s="124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95"/>
      <c r="S108" s="395"/>
      <c r="T108" s="395"/>
      <c r="U108" s="395"/>
      <c r="V108" s="34">
        <f t="shared" si="50"/>
        <v>0</v>
      </c>
      <c r="W108" s="34">
        <f t="shared" si="51"/>
        <v>0</v>
      </c>
      <c r="X108" s="34">
        <f t="shared" si="52"/>
        <v>0</v>
      </c>
      <c r="Y108" s="74">
        <f t="shared" si="53"/>
        <v>0</v>
      </c>
      <c r="Z108" s="217"/>
      <c r="AA108" s="211"/>
      <c r="AB108" s="211"/>
      <c r="AC108" s="211"/>
      <c r="AD108" s="211"/>
      <c r="AE108" s="211"/>
      <c r="AF108" s="211"/>
      <c r="AG108" s="211"/>
      <c r="AH108" s="211"/>
      <c r="AI108" s="214"/>
      <c r="AJ108" s="214"/>
    </row>
    <row r="109" spans="1:36" s="50" customFormat="1" ht="15.75" x14ac:dyDescent="0.25">
      <c r="A109" s="111">
        <v>18</v>
      </c>
      <c r="B109" s="114" t="s">
        <v>490</v>
      </c>
      <c r="C109" s="114" t="s">
        <v>133</v>
      </c>
      <c r="D109" s="233">
        <f>100*0.9</f>
        <v>90</v>
      </c>
      <c r="E109" s="385" t="s">
        <v>284</v>
      </c>
      <c r="F109" s="385">
        <v>20</v>
      </c>
      <c r="G109" s="385">
        <v>25</v>
      </c>
      <c r="H109" s="385">
        <v>30</v>
      </c>
      <c r="I109" s="385">
        <v>18</v>
      </c>
      <c r="J109" s="385">
        <v>23</v>
      </c>
      <c r="K109" s="385">
        <v>26</v>
      </c>
      <c r="L109" s="385">
        <v>23</v>
      </c>
      <c r="M109" s="385">
        <v>25</v>
      </c>
      <c r="N109" s="385">
        <v>27</v>
      </c>
      <c r="O109" s="385">
        <v>25</v>
      </c>
      <c r="P109" s="385">
        <v>25</v>
      </c>
      <c r="Q109" s="385">
        <v>30</v>
      </c>
      <c r="R109" s="395">
        <v>412</v>
      </c>
      <c r="S109" s="395">
        <v>410</v>
      </c>
      <c r="T109" s="395">
        <v>410</v>
      </c>
      <c r="U109" s="395">
        <v>410</v>
      </c>
      <c r="V109" s="34">
        <f t="shared" si="50"/>
        <v>25</v>
      </c>
      <c r="W109" s="34">
        <f t="shared" si="51"/>
        <v>22.333333333333332</v>
      </c>
      <c r="X109" s="34">
        <f t="shared" si="52"/>
        <v>25</v>
      </c>
      <c r="Y109" s="74">
        <f t="shared" si="53"/>
        <v>26.666666666666668</v>
      </c>
      <c r="Z109" s="217">
        <f>SUM(V109:V110)</f>
        <v>25</v>
      </c>
      <c r="AA109" s="211">
        <f>SUM(W109:W110)</f>
        <v>22.333333333333332</v>
      </c>
      <c r="AB109" s="211">
        <f>SUM(X109:X110)</f>
        <v>25</v>
      </c>
      <c r="AC109" s="211">
        <f>SUM(Y109:Y110)</f>
        <v>26.666666666666668</v>
      </c>
      <c r="AD109" s="211">
        <f t="shared" ref="AD109:AG109" si="60">Z109*0.38*0.9*SQRT(3)</f>
        <v>14.809034404713902</v>
      </c>
      <c r="AE109" s="211">
        <f t="shared" si="60"/>
        <v>13.229404068211084</v>
      </c>
      <c r="AF109" s="211">
        <f t="shared" si="60"/>
        <v>14.809034404713902</v>
      </c>
      <c r="AG109" s="211">
        <f t="shared" si="60"/>
        <v>15.796303365028162</v>
      </c>
      <c r="AH109" s="211">
        <f>MAX(Z109:AC110)</f>
        <v>26.666666666666668</v>
      </c>
      <c r="AI109" s="214">
        <f t="shared" ref="AI109" si="61">AH109*0.38*0.9*SQRT(3)</f>
        <v>15.796303365028162</v>
      </c>
      <c r="AJ109" s="214">
        <f>D109-AI109</f>
        <v>74.203696634971834</v>
      </c>
    </row>
    <row r="110" spans="1:36" s="50" customFormat="1" ht="15.75" x14ac:dyDescent="0.25">
      <c r="A110" s="111"/>
      <c r="B110" s="114"/>
      <c r="C110" s="114"/>
      <c r="D110" s="124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94"/>
      <c r="S110" s="394"/>
      <c r="T110" s="394"/>
      <c r="U110" s="394"/>
      <c r="V110" s="34">
        <f t="shared" si="50"/>
        <v>0</v>
      </c>
      <c r="W110" s="34">
        <f t="shared" si="51"/>
        <v>0</v>
      </c>
      <c r="X110" s="34">
        <f t="shared" si="52"/>
        <v>0</v>
      </c>
      <c r="Y110" s="74">
        <f t="shared" si="53"/>
        <v>0</v>
      </c>
      <c r="Z110" s="217"/>
      <c r="AA110" s="211"/>
      <c r="AB110" s="211"/>
      <c r="AC110" s="211"/>
      <c r="AD110" s="211"/>
      <c r="AE110" s="211"/>
      <c r="AF110" s="211"/>
      <c r="AG110" s="211"/>
      <c r="AH110" s="211"/>
      <c r="AI110" s="214"/>
      <c r="AJ110" s="214"/>
    </row>
    <row r="111" spans="1:36" s="50" customFormat="1" ht="15.75" x14ac:dyDescent="0.25">
      <c r="A111" s="111">
        <v>19</v>
      </c>
      <c r="B111" s="114" t="s">
        <v>492</v>
      </c>
      <c r="C111" s="319" t="s">
        <v>22</v>
      </c>
      <c r="D111" s="378">
        <f>250*0.9</f>
        <v>225</v>
      </c>
      <c r="E111" s="385" t="s">
        <v>491</v>
      </c>
      <c r="F111" s="385">
        <v>2</v>
      </c>
      <c r="G111" s="385">
        <v>3</v>
      </c>
      <c r="H111" s="385">
        <v>17</v>
      </c>
      <c r="I111" s="385">
        <v>0</v>
      </c>
      <c r="J111" s="385">
        <v>1</v>
      </c>
      <c r="K111" s="385">
        <v>6</v>
      </c>
      <c r="L111" s="385">
        <v>0.9</v>
      </c>
      <c r="M111" s="385">
        <v>3.3</v>
      </c>
      <c r="N111" s="385">
        <v>11</v>
      </c>
      <c r="O111" s="385">
        <v>6.6</v>
      </c>
      <c r="P111" s="385">
        <v>2</v>
      </c>
      <c r="Q111" s="385">
        <v>14.8</v>
      </c>
      <c r="R111" s="394">
        <v>407</v>
      </c>
      <c r="S111" s="394">
        <v>405</v>
      </c>
      <c r="T111" s="394">
        <v>410</v>
      </c>
      <c r="U111" s="394">
        <v>413</v>
      </c>
      <c r="V111" s="34">
        <f t="shared" si="50"/>
        <v>7.333333333333333</v>
      </c>
      <c r="W111" s="34">
        <f t="shared" si="51"/>
        <v>3.5</v>
      </c>
      <c r="X111" s="34">
        <f t="shared" si="52"/>
        <v>5.0666666666666664</v>
      </c>
      <c r="Y111" s="74">
        <f t="shared" si="53"/>
        <v>7.8</v>
      </c>
      <c r="Z111" s="217">
        <f>SUM(V111:V115)</f>
        <v>89.666666666666671</v>
      </c>
      <c r="AA111" s="211">
        <f>SUM(W111:W115)</f>
        <v>82.833333333333329</v>
      </c>
      <c r="AB111" s="211">
        <f>SUM(X111:X115)</f>
        <v>93.833333333333329</v>
      </c>
      <c r="AC111" s="211">
        <f>SUM(Y111:Y115)</f>
        <v>68.8</v>
      </c>
      <c r="AD111" s="211">
        <f t="shared" ref="AD111:AG111" si="62">Z111*0.38*0.9*SQRT(3)</f>
        <v>53.115070064907194</v>
      </c>
      <c r="AE111" s="211">
        <f t="shared" si="62"/>
        <v>49.067267327618723</v>
      </c>
      <c r="AF111" s="211">
        <f t="shared" si="62"/>
        <v>55.583242465692841</v>
      </c>
      <c r="AG111" s="211">
        <f t="shared" si="62"/>
        <v>40.754462681772651</v>
      </c>
      <c r="AH111" s="211">
        <f>MAX(Z111:AC115)</f>
        <v>93.833333333333329</v>
      </c>
      <c r="AI111" s="214">
        <f t="shared" ref="AI111" si="63">AH111*0.38*0.9*SQRT(3)</f>
        <v>55.583242465692841</v>
      </c>
      <c r="AJ111" s="214">
        <f>D111-AI111</f>
        <v>169.41675753430715</v>
      </c>
    </row>
    <row r="112" spans="1:36" s="50" customFormat="1" ht="31.5" x14ac:dyDescent="0.25">
      <c r="A112" s="111"/>
      <c r="B112" s="114"/>
      <c r="C112" s="319"/>
      <c r="D112" s="239"/>
      <c r="E112" s="383" t="s">
        <v>493</v>
      </c>
      <c r="F112" s="383">
        <v>16</v>
      </c>
      <c r="G112" s="383">
        <v>25</v>
      </c>
      <c r="H112" s="383">
        <v>10</v>
      </c>
      <c r="I112" s="383">
        <v>24</v>
      </c>
      <c r="J112" s="383">
        <v>12</v>
      </c>
      <c r="K112" s="383">
        <v>22</v>
      </c>
      <c r="L112" s="383">
        <v>8</v>
      </c>
      <c r="M112" s="383">
        <v>22</v>
      </c>
      <c r="N112" s="383">
        <v>3.3</v>
      </c>
      <c r="O112" s="383">
        <v>12</v>
      </c>
      <c r="P112" s="383">
        <v>18</v>
      </c>
      <c r="Q112" s="383">
        <v>4</v>
      </c>
      <c r="R112" s="394">
        <v>407</v>
      </c>
      <c r="S112" s="394">
        <v>405</v>
      </c>
      <c r="T112" s="394">
        <v>410</v>
      </c>
      <c r="U112" s="394">
        <v>413</v>
      </c>
      <c r="V112" s="34">
        <f t="shared" si="50"/>
        <v>17</v>
      </c>
      <c r="W112" s="34">
        <f t="shared" si="51"/>
        <v>19.333333333333332</v>
      </c>
      <c r="X112" s="34">
        <f t="shared" si="52"/>
        <v>11.1</v>
      </c>
      <c r="Y112" s="74">
        <f t="shared" si="53"/>
        <v>11.333333333333334</v>
      </c>
      <c r="Z112" s="217"/>
      <c r="AA112" s="211"/>
      <c r="AB112" s="211"/>
      <c r="AC112" s="211"/>
      <c r="AD112" s="211"/>
      <c r="AE112" s="211"/>
      <c r="AF112" s="211"/>
      <c r="AG112" s="211"/>
      <c r="AH112" s="211"/>
      <c r="AI112" s="214"/>
      <c r="AJ112" s="214"/>
    </row>
    <row r="113" spans="1:36" s="50" customFormat="1" ht="15.75" x14ac:dyDescent="0.25">
      <c r="A113" s="111"/>
      <c r="B113" s="114"/>
      <c r="C113" s="319"/>
      <c r="D113" s="239"/>
      <c r="E113" s="385" t="s">
        <v>494</v>
      </c>
      <c r="F113" s="385">
        <v>34</v>
      </c>
      <c r="G113" s="385">
        <v>42</v>
      </c>
      <c r="H113" s="385">
        <v>67</v>
      </c>
      <c r="I113" s="385">
        <v>22</v>
      </c>
      <c r="J113" s="385">
        <v>34</v>
      </c>
      <c r="K113" s="385">
        <v>61</v>
      </c>
      <c r="L113" s="385">
        <v>90</v>
      </c>
      <c r="M113" s="385">
        <v>32</v>
      </c>
      <c r="N113" s="385">
        <v>47</v>
      </c>
      <c r="O113" s="385">
        <v>60</v>
      </c>
      <c r="P113" s="385">
        <v>12</v>
      </c>
      <c r="Q113" s="385">
        <v>10</v>
      </c>
      <c r="R113" s="394">
        <v>407</v>
      </c>
      <c r="S113" s="394">
        <v>405</v>
      </c>
      <c r="T113" s="394">
        <v>410</v>
      </c>
      <c r="U113" s="394">
        <v>413</v>
      </c>
      <c r="V113" s="34">
        <f t="shared" si="50"/>
        <v>47.666666666666664</v>
      </c>
      <c r="W113" s="34">
        <f t="shared" si="51"/>
        <v>39</v>
      </c>
      <c r="X113" s="34">
        <f t="shared" si="52"/>
        <v>56.333333333333336</v>
      </c>
      <c r="Y113" s="74">
        <f t="shared" si="53"/>
        <v>27.333333333333332</v>
      </c>
      <c r="Z113" s="217"/>
      <c r="AA113" s="211"/>
      <c r="AB113" s="211"/>
      <c r="AC113" s="211"/>
      <c r="AD113" s="211"/>
      <c r="AE113" s="211"/>
      <c r="AF113" s="211"/>
      <c r="AG113" s="211"/>
      <c r="AH113" s="211"/>
      <c r="AI113" s="214"/>
      <c r="AJ113" s="214"/>
    </row>
    <row r="114" spans="1:36" s="50" customFormat="1" ht="31.5" x14ac:dyDescent="0.25">
      <c r="A114" s="111"/>
      <c r="B114" s="114"/>
      <c r="C114" s="319"/>
      <c r="D114" s="239"/>
      <c r="E114" s="383" t="s">
        <v>495</v>
      </c>
      <c r="F114" s="383">
        <v>15</v>
      </c>
      <c r="G114" s="383">
        <v>13</v>
      </c>
      <c r="H114" s="383">
        <v>19</v>
      </c>
      <c r="I114" s="383">
        <v>23</v>
      </c>
      <c r="J114" s="383">
        <v>18</v>
      </c>
      <c r="K114" s="383">
        <v>22</v>
      </c>
      <c r="L114" s="383">
        <v>15</v>
      </c>
      <c r="M114" s="383">
        <v>3</v>
      </c>
      <c r="N114" s="383">
        <v>10</v>
      </c>
      <c r="O114" s="383">
        <v>9</v>
      </c>
      <c r="P114" s="383">
        <v>9</v>
      </c>
      <c r="Q114" s="383">
        <v>6</v>
      </c>
      <c r="R114" s="394">
        <v>407</v>
      </c>
      <c r="S114" s="394">
        <v>405</v>
      </c>
      <c r="T114" s="394">
        <v>410</v>
      </c>
      <c r="U114" s="394">
        <v>413</v>
      </c>
      <c r="V114" s="34">
        <f t="shared" si="50"/>
        <v>15.666666666666666</v>
      </c>
      <c r="W114" s="34">
        <f t="shared" si="51"/>
        <v>21</v>
      </c>
      <c r="X114" s="34">
        <f t="shared" si="52"/>
        <v>9.3333333333333339</v>
      </c>
      <c r="Y114" s="74">
        <f t="shared" si="53"/>
        <v>8</v>
      </c>
      <c r="Z114" s="217"/>
      <c r="AA114" s="211"/>
      <c r="AB114" s="211"/>
      <c r="AC114" s="211"/>
      <c r="AD114" s="211"/>
      <c r="AE114" s="211"/>
      <c r="AF114" s="211"/>
      <c r="AG114" s="211"/>
      <c r="AH114" s="211"/>
      <c r="AI114" s="214"/>
      <c r="AJ114" s="214"/>
    </row>
    <row r="115" spans="1:36" s="50" customFormat="1" ht="15.75" x14ac:dyDescent="0.25">
      <c r="A115" s="111"/>
      <c r="B115" s="114"/>
      <c r="C115" s="319"/>
      <c r="D115" s="379"/>
      <c r="E115" s="385" t="s">
        <v>496</v>
      </c>
      <c r="F115" s="385">
        <v>0</v>
      </c>
      <c r="G115" s="385">
        <v>2</v>
      </c>
      <c r="H115" s="385">
        <v>0</v>
      </c>
      <c r="I115" s="385">
        <v>0</v>
      </c>
      <c r="J115" s="385">
        <v>0</v>
      </c>
      <c r="K115" s="385">
        <v>0</v>
      </c>
      <c r="L115" s="385">
        <v>13</v>
      </c>
      <c r="M115" s="385">
        <v>11</v>
      </c>
      <c r="N115" s="385">
        <v>12</v>
      </c>
      <c r="O115" s="385">
        <v>13</v>
      </c>
      <c r="P115" s="385">
        <v>13</v>
      </c>
      <c r="Q115" s="385">
        <v>17</v>
      </c>
      <c r="R115" s="395">
        <v>407</v>
      </c>
      <c r="S115" s="395">
        <v>405</v>
      </c>
      <c r="T115" s="395">
        <v>410</v>
      </c>
      <c r="U115" s="395">
        <v>413</v>
      </c>
      <c r="V115" s="34">
        <f t="shared" si="50"/>
        <v>2</v>
      </c>
      <c r="W115" s="34">
        <f t="shared" si="51"/>
        <v>0</v>
      </c>
      <c r="X115" s="34">
        <f t="shared" si="52"/>
        <v>12</v>
      </c>
      <c r="Y115" s="74">
        <f t="shared" si="53"/>
        <v>14.333333333333334</v>
      </c>
      <c r="Z115" s="217"/>
      <c r="AA115" s="211"/>
      <c r="AB115" s="211"/>
      <c r="AC115" s="211"/>
      <c r="AD115" s="211"/>
      <c r="AE115" s="211"/>
      <c r="AF115" s="211"/>
      <c r="AG115" s="211"/>
      <c r="AH115" s="211"/>
      <c r="AI115" s="214"/>
      <c r="AJ115" s="214"/>
    </row>
    <row r="116" spans="1:36" s="50" customFormat="1" ht="15.75" x14ac:dyDescent="0.25">
      <c r="A116" s="111">
        <v>20</v>
      </c>
      <c r="B116" s="114" t="s">
        <v>498</v>
      </c>
      <c r="C116" s="114" t="s">
        <v>133</v>
      </c>
      <c r="D116" s="233">
        <f>100*0.9</f>
        <v>90</v>
      </c>
      <c r="E116" s="385" t="s">
        <v>497</v>
      </c>
      <c r="F116" s="385">
        <v>2</v>
      </c>
      <c r="G116" s="385">
        <v>3</v>
      </c>
      <c r="H116" s="385">
        <v>7</v>
      </c>
      <c r="I116" s="385">
        <v>8</v>
      </c>
      <c r="J116" s="385">
        <v>8</v>
      </c>
      <c r="K116" s="385">
        <v>9</v>
      </c>
      <c r="L116" s="385">
        <v>13.5</v>
      </c>
      <c r="M116" s="385">
        <v>15.4</v>
      </c>
      <c r="N116" s="385">
        <v>0</v>
      </c>
      <c r="O116" s="385">
        <v>24.5</v>
      </c>
      <c r="P116" s="385">
        <v>7.9</v>
      </c>
      <c r="Q116" s="385">
        <v>0</v>
      </c>
      <c r="R116" s="395">
        <v>418</v>
      </c>
      <c r="S116" s="395">
        <v>419</v>
      </c>
      <c r="T116" s="395">
        <v>414</v>
      </c>
      <c r="U116" s="395">
        <v>413</v>
      </c>
      <c r="V116" s="34">
        <f t="shared" ref="V116:V123" si="64">IF(AND(F116=0,G116=0,H116=0),0,IF(AND(F116=0,G116=0),H116,IF(AND(F116=0,H116=0),G116,IF(AND(G116=0,H116=0),F116,IF(F116=0,(G116+H116)/2,IF(G116=0,(F116+H116)/2,IF(H116=0,(F116+G116)/2,(F116+G116+H116)/3)))))))</f>
        <v>4</v>
      </c>
      <c r="W116" s="34">
        <f t="shared" ref="W116:W123" si="65">IF(AND(I116=0,J116=0,K116=0),0,IF(AND(I116=0,J116=0),K116,IF(AND(I116=0,K116=0),J116,IF(AND(J116=0,K116=0),I116,IF(I116=0,(J116+K116)/2,IF(J116=0,(I116+K116)/2,IF(K116=0,(I116+J116)/2,(I116+J116+K116)/3)))))))</f>
        <v>8.3333333333333339</v>
      </c>
      <c r="X116" s="34">
        <f t="shared" ref="X116:X123" si="66">IF(AND(L116=0,M116=0,N116=0),0,IF(AND(L116=0,M116=0),N116,IF(AND(L116=0,N116=0),M116,IF(AND(M116=0,N116=0),L116,IF(L116=0,(M116+N116)/2,IF(M116=0,(L116+N116)/2,IF(N116=0,(L116+M116)/2,(L116+M116+N116)/3)))))))</f>
        <v>14.45</v>
      </c>
      <c r="Y116" s="74">
        <f t="shared" ref="Y116:Y123" si="67">IF(AND(O116=0,P116=0,Q116=0),0,IF(AND(O116=0,P116=0),Q116,IF(AND(O116=0,Q116=0),P116,IF(AND(P116=0,Q116=0),O116,IF(O116=0,(P116+Q116)/2,IF(P116=0,(O116+Q116)/2,IF(Q116=0,(O116+P116)/2,(O116+P116+Q116)/3)))))))</f>
        <v>16.2</v>
      </c>
      <c r="Z116" s="217">
        <f>SUM(V116:V118)</f>
        <v>12.333333333333332</v>
      </c>
      <c r="AA116" s="211">
        <f>SUM(W116:W118)</f>
        <v>16.666666666666668</v>
      </c>
      <c r="AB116" s="211">
        <f>SUM(X116:X118)</f>
        <v>25.9</v>
      </c>
      <c r="AC116" s="211">
        <f>SUM(Y116:Y118)</f>
        <v>34.35</v>
      </c>
      <c r="AD116" s="211">
        <f t="shared" ref="AD116" si="68">Z116*0.38*0.9*SQRT(3)</f>
        <v>7.3057903063255241</v>
      </c>
      <c r="AE116" s="211">
        <f t="shared" ref="AE116" si="69">AA116*0.38*0.9*SQRT(3)</f>
        <v>9.8726896031426019</v>
      </c>
      <c r="AF116" s="211">
        <f t="shared" ref="AF116" si="70">AB116*0.38*0.9*SQRT(3)</f>
        <v>15.342159643283599</v>
      </c>
      <c r="AG116" s="211">
        <f t="shared" ref="AG116" si="71">AC116*0.38*0.9*SQRT(3)</f>
        <v>20.347613272076902</v>
      </c>
      <c r="AH116" s="211">
        <f>MAX(Z116:AC118)</f>
        <v>34.35</v>
      </c>
      <c r="AI116" s="214">
        <f t="shared" ref="AI116" si="72">AH116*0.38*0.9*SQRT(3)</f>
        <v>20.347613272076902</v>
      </c>
      <c r="AJ116" s="214">
        <f>D116-AI116</f>
        <v>69.652386727923101</v>
      </c>
    </row>
    <row r="117" spans="1:36" s="50" customFormat="1" ht="15.75" x14ac:dyDescent="0.25">
      <c r="A117" s="111"/>
      <c r="B117" s="114"/>
      <c r="C117" s="114"/>
      <c r="D117" s="120"/>
      <c r="E117" s="383" t="s">
        <v>499</v>
      </c>
      <c r="F117" s="383">
        <v>3</v>
      </c>
      <c r="G117" s="383">
        <v>0</v>
      </c>
      <c r="H117" s="383">
        <v>0</v>
      </c>
      <c r="I117" s="383">
        <v>2</v>
      </c>
      <c r="J117" s="383">
        <v>0</v>
      </c>
      <c r="K117" s="383">
        <v>0</v>
      </c>
      <c r="L117" s="383">
        <v>0</v>
      </c>
      <c r="M117" s="383">
        <v>0</v>
      </c>
      <c r="N117" s="383">
        <v>6.3</v>
      </c>
      <c r="O117" s="383">
        <v>0</v>
      </c>
      <c r="P117" s="383">
        <v>0</v>
      </c>
      <c r="Q117" s="383">
        <v>6.5</v>
      </c>
      <c r="R117" s="394">
        <v>418</v>
      </c>
      <c r="S117" s="394">
        <v>419</v>
      </c>
      <c r="T117" s="394">
        <v>414</v>
      </c>
      <c r="U117" s="394">
        <v>413</v>
      </c>
      <c r="V117" s="34">
        <f t="shared" si="64"/>
        <v>3</v>
      </c>
      <c r="W117" s="34">
        <f t="shared" si="65"/>
        <v>2</v>
      </c>
      <c r="X117" s="34">
        <f t="shared" si="66"/>
        <v>6.3</v>
      </c>
      <c r="Y117" s="74">
        <f t="shared" si="67"/>
        <v>6.5</v>
      </c>
      <c r="Z117" s="217"/>
      <c r="AA117" s="211"/>
      <c r="AB117" s="211"/>
      <c r="AC117" s="211"/>
      <c r="AD117" s="211"/>
      <c r="AE117" s="211"/>
      <c r="AF117" s="211"/>
      <c r="AG117" s="211"/>
      <c r="AH117" s="211"/>
      <c r="AI117" s="214"/>
      <c r="AJ117" s="214"/>
    </row>
    <row r="118" spans="1:36" s="50" customFormat="1" ht="15.75" x14ac:dyDescent="0.25">
      <c r="A118" s="111"/>
      <c r="B118" s="114"/>
      <c r="C118" s="114"/>
      <c r="D118" s="124"/>
      <c r="E118" s="385" t="s">
        <v>500</v>
      </c>
      <c r="F118" s="385">
        <v>5</v>
      </c>
      <c r="G118" s="385">
        <v>2</v>
      </c>
      <c r="H118" s="385">
        <v>9</v>
      </c>
      <c r="I118" s="385">
        <v>6</v>
      </c>
      <c r="J118" s="385">
        <v>4</v>
      </c>
      <c r="K118" s="385">
        <v>9</v>
      </c>
      <c r="L118" s="385">
        <v>9.1999999999999993</v>
      </c>
      <c r="M118" s="385">
        <v>0</v>
      </c>
      <c r="N118" s="385">
        <v>1.1000000000000001</v>
      </c>
      <c r="O118" s="385">
        <v>4.7</v>
      </c>
      <c r="P118" s="385">
        <v>0</v>
      </c>
      <c r="Q118" s="385">
        <v>18.600000000000001</v>
      </c>
      <c r="R118" s="395">
        <v>418</v>
      </c>
      <c r="S118" s="395">
        <v>419</v>
      </c>
      <c r="T118" s="395">
        <v>414</v>
      </c>
      <c r="U118" s="395">
        <v>413</v>
      </c>
      <c r="V118" s="34">
        <f t="shared" si="64"/>
        <v>5.333333333333333</v>
      </c>
      <c r="W118" s="34">
        <f t="shared" si="65"/>
        <v>6.333333333333333</v>
      </c>
      <c r="X118" s="34">
        <f t="shared" si="66"/>
        <v>5.1499999999999995</v>
      </c>
      <c r="Y118" s="74">
        <f t="shared" si="67"/>
        <v>11.65</v>
      </c>
      <c r="Z118" s="217"/>
      <c r="AA118" s="211"/>
      <c r="AB118" s="211"/>
      <c r="AC118" s="211"/>
      <c r="AD118" s="211"/>
      <c r="AE118" s="211"/>
      <c r="AF118" s="211"/>
      <c r="AG118" s="211"/>
      <c r="AH118" s="211"/>
      <c r="AI118" s="214"/>
      <c r="AJ118" s="214"/>
    </row>
    <row r="119" spans="1:36" s="50" customFormat="1" ht="15.75" x14ac:dyDescent="0.25">
      <c r="A119" s="111">
        <v>21</v>
      </c>
      <c r="B119" s="114" t="s">
        <v>502</v>
      </c>
      <c r="C119" s="319" t="s">
        <v>92</v>
      </c>
      <c r="D119" s="233">
        <f>400*0.9</f>
        <v>360</v>
      </c>
      <c r="E119" s="385" t="s">
        <v>501</v>
      </c>
      <c r="F119" s="385">
        <v>15</v>
      </c>
      <c r="G119" s="385">
        <v>20</v>
      </c>
      <c r="H119" s="385">
        <v>23</v>
      </c>
      <c r="I119" s="385">
        <v>19</v>
      </c>
      <c r="J119" s="385">
        <v>22</v>
      </c>
      <c r="K119" s="385">
        <v>25</v>
      </c>
      <c r="L119" s="385">
        <v>9</v>
      </c>
      <c r="M119" s="385">
        <v>25</v>
      </c>
      <c r="N119" s="385">
        <v>9</v>
      </c>
      <c r="O119" s="385">
        <v>20</v>
      </c>
      <c r="P119" s="385">
        <v>24</v>
      </c>
      <c r="Q119" s="385">
        <v>8</v>
      </c>
      <c r="R119" s="394">
        <v>415</v>
      </c>
      <c r="S119" s="394">
        <v>417</v>
      </c>
      <c r="T119" s="394">
        <v>426</v>
      </c>
      <c r="U119" s="394">
        <v>428</v>
      </c>
      <c r="V119" s="34">
        <f t="shared" si="64"/>
        <v>19.333333333333332</v>
      </c>
      <c r="W119" s="34">
        <f t="shared" si="65"/>
        <v>22</v>
      </c>
      <c r="X119" s="34">
        <f t="shared" si="66"/>
        <v>14.333333333333334</v>
      </c>
      <c r="Y119" s="74">
        <f t="shared" si="67"/>
        <v>17.333333333333332</v>
      </c>
      <c r="Z119" s="217">
        <f>SUM(V119:V123)</f>
        <v>43.333333333333329</v>
      </c>
      <c r="AA119" s="211">
        <f>SUM(W119:W123)</f>
        <v>73.333333333333343</v>
      </c>
      <c r="AB119" s="211">
        <f>SUM(X119:X123)</f>
        <v>34</v>
      </c>
      <c r="AC119" s="211">
        <f>SUM(Y119:Y123)</f>
        <v>38.833333333333329</v>
      </c>
      <c r="AD119" s="211">
        <f t="shared" ref="AD119" si="73">Z119*0.38*0.9*SQRT(3)</f>
        <v>25.668992968170759</v>
      </c>
      <c r="AE119" s="211">
        <f t="shared" ref="AE119" si="74">AA119*0.38*0.9*SQRT(3)</f>
        <v>43.439834253827449</v>
      </c>
      <c r="AF119" s="211">
        <f t="shared" ref="AF119" si="75">AB119*0.38*0.9*SQRT(3)</f>
        <v>20.140286790410904</v>
      </c>
      <c r="AG119" s="211">
        <f t="shared" ref="AG119" si="76">AC119*0.38*0.9*SQRT(3)</f>
        <v>23.003366775322256</v>
      </c>
      <c r="AH119" s="211">
        <f>MAX(Z119:AC123)</f>
        <v>73.333333333333343</v>
      </c>
      <c r="AI119" s="214">
        <f t="shared" ref="AI119" si="77">AH119*0.38*0.9*SQRT(3)</f>
        <v>43.439834253827449</v>
      </c>
      <c r="AJ119" s="214">
        <f>D119-AI119</f>
        <v>316.56016574617257</v>
      </c>
    </row>
    <row r="120" spans="1:36" s="50" customFormat="1" ht="15.75" x14ac:dyDescent="0.25">
      <c r="A120" s="111"/>
      <c r="B120" s="114"/>
      <c r="C120" s="319"/>
      <c r="D120" s="120"/>
      <c r="E120" s="383" t="s">
        <v>503</v>
      </c>
      <c r="F120" s="383">
        <v>6</v>
      </c>
      <c r="G120" s="383">
        <v>6</v>
      </c>
      <c r="H120" s="383">
        <v>2</v>
      </c>
      <c r="I120" s="383">
        <v>12</v>
      </c>
      <c r="J120" s="383">
        <v>38</v>
      </c>
      <c r="K120" s="383">
        <v>12</v>
      </c>
      <c r="L120" s="383">
        <v>25</v>
      </c>
      <c r="M120" s="383">
        <v>3</v>
      </c>
      <c r="N120" s="383">
        <v>4</v>
      </c>
      <c r="O120" s="383">
        <v>2.5</v>
      </c>
      <c r="P120" s="383">
        <v>4</v>
      </c>
      <c r="Q120" s="383">
        <v>8</v>
      </c>
      <c r="R120" s="394">
        <v>415</v>
      </c>
      <c r="S120" s="394">
        <v>417</v>
      </c>
      <c r="T120" s="394">
        <v>426</v>
      </c>
      <c r="U120" s="394">
        <v>428</v>
      </c>
      <c r="V120" s="34">
        <f t="shared" si="64"/>
        <v>4.666666666666667</v>
      </c>
      <c r="W120" s="34">
        <f t="shared" si="65"/>
        <v>20.666666666666668</v>
      </c>
      <c r="X120" s="34">
        <f t="shared" si="66"/>
        <v>10.666666666666666</v>
      </c>
      <c r="Y120" s="74">
        <f t="shared" si="67"/>
        <v>4.833333333333333</v>
      </c>
      <c r="Z120" s="217"/>
      <c r="AA120" s="211"/>
      <c r="AB120" s="211"/>
      <c r="AC120" s="211"/>
      <c r="AD120" s="211"/>
      <c r="AE120" s="211"/>
      <c r="AF120" s="211"/>
      <c r="AG120" s="211"/>
      <c r="AH120" s="211"/>
      <c r="AI120" s="214"/>
      <c r="AJ120" s="214"/>
    </row>
    <row r="121" spans="1:36" s="50" customFormat="1" ht="15.75" x14ac:dyDescent="0.25">
      <c r="A121" s="111"/>
      <c r="B121" s="114"/>
      <c r="C121" s="319"/>
      <c r="D121" s="120"/>
      <c r="E121" s="385" t="s">
        <v>504</v>
      </c>
      <c r="F121" s="385">
        <v>0</v>
      </c>
      <c r="G121" s="385">
        <v>0</v>
      </c>
      <c r="H121" s="385">
        <v>0</v>
      </c>
      <c r="I121" s="385">
        <v>0</v>
      </c>
      <c r="J121" s="385">
        <v>0</v>
      </c>
      <c r="K121" s="385">
        <v>0</v>
      </c>
      <c r="L121" s="385">
        <v>0</v>
      </c>
      <c r="M121" s="385">
        <v>0</v>
      </c>
      <c r="N121" s="385">
        <v>0</v>
      </c>
      <c r="O121" s="385">
        <v>0</v>
      </c>
      <c r="P121" s="385">
        <v>0</v>
      </c>
      <c r="Q121" s="385">
        <v>0</v>
      </c>
      <c r="R121" s="394">
        <v>415</v>
      </c>
      <c r="S121" s="394">
        <v>417</v>
      </c>
      <c r="T121" s="394">
        <v>426</v>
      </c>
      <c r="U121" s="394">
        <v>428</v>
      </c>
      <c r="V121" s="34">
        <f t="shared" si="64"/>
        <v>0</v>
      </c>
      <c r="W121" s="34">
        <f t="shared" si="65"/>
        <v>0</v>
      </c>
      <c r="X121" s="34">
        <f t="shared" si="66"/>
        <v>0</v>
      </c>
      <c r="Y121" s="74">
        <f t="shared" si="67"/>
        <v>0</v>
      </c>
      <c r="Z121" s="217"/>
      <c r="AA121" s="211"/>
      <c r="AB121" s="211"/>
      <c r="AC121" s="211"/>
      <c r="AD121" s="211"/>
      <c r="AE121" s="211"/>
      <c r="AF121" s="211"/>
      <c r="AG121" s="211"/>
      <c r="AH121" s="211"/>
      <c r="AI121" s="214"/>
      <c r="AJ121" s="214"/>
    </row>
    <row r="122" spans="1:36" s="50" customFormat="1" ht="15.75" x14ac:dyDescent="0.25">
      <c r="A122" s="111"/>
      <c r="B122" s="114"/>
      <c r="C122" s="319"/>
      <c r="D122" s="120"/>
      <c r="E122" s="383" t="s">
        <v>505</v>
      </c>
      <c r="F122" s="383">
        <v>24</v>
      </c>
      <c r="G122" s="383">
        <v>19</v>
      </c>
      <c r="H122" s="383">
        <v>15</v>
      </c>
      <c r="I122" s="383">
        <v>32</v>
      </c>
      <c r="J122" s="383">
        <v>18</v>
      </c>
      <c r="K122" s="383">
        <v>42</v>
      </c>
      <c r="L122" s="383">
        <v>6</v>
      </c>
      <c r="M122" s="383">
        <v>11</v>
      </c>
      <c r="N122" s="383">
        <v>10</v>
      </c>
      <c r="O122" s="383">
        <v>8</v>
      </c>
      <c r="P122" s="383">
        <v>14</v>
      </c>
      <c r="Q122" s="383">
        <v>28</v>
      </c>
      <c r="R122" s="394">
        <v>415</v>
      </c>
      <c r="S122" s="394">
        <v>417</v>
      </c>
      <c r="T122" s="394">
        <v>426</v>
      </c>
      <c r="U122" s="394">
        <v>428</v>
      </c>
      <c r="V122" s="34">
        <f t="shared" si="64"/>
        <v>19.333333333333332</v>
      </c>
      <c r="W122" s="34">
        <f t="shared" si="65"/>
        <v>30.666666666666668</v>
      </c>
      <c r="X122" s="34">
        <f t="shared" si="66"/>
        <v>9</v>
      </c>
      <c r="Y122" s="74">
        <f t="shared" si="67"/>
        <v>16.666666666666668</v>
      </c>
      <c r="Z122" s="217"/>
      <c r="AA122" s="211"/>
      <c r="AB122" s="211"/>
      <c r="AC122" s="211"/>
      <c r="AD122" s="211"/>
      <c r="AE122" s="211"/>
      <c r="AF122" s="211"/>
      <c r="AG122" s="211"/>
      <c r="AH122" s="211"/>
      <c r="AI122" s="214"/>
      <c r="AJ122" s="214"/>
    </row>
    <row r="123" spans="1:36" s="50" customFormat="1" ht="15.75" x14ac:dyDescent="0.25">
      <c r="A123" s="111"/>
      <c r="B123" s="114"/>
      <c r="C123" s="319"/>
      <c r="D123" s="124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95"/>
      <c r="S123" s="395"/>
      <c r="T123" s="395"/>
      <c r="U123" s="395"/>
      <c r="V123" s="34">
        <f t="shared" si="64"/>
        <v>0</v>
      </c>
      <c r="W123" s="34">
        <f t="shared" si="65"/>
        <v>0</v>
      </c>
      <c r="X123" s="34">
        <f t="shared" si="66"/>
        <v>0</v>
      </c>
      <c r="Y123" s="74">
        <f t="shared" si="67"/>
        <v>0</v>
      </c>
      <c r="Z123" s="217"/>
      <c r="AA123" s="211"/>
      <c r="AB123" s="211"/>
      <c r="AC123" s="211"/>
      <c r="AD123" s="211"/>
      <c r="AE123" s="211"/>
      <c r="AF123" s="211"/>
      <c r="AG123" s="211"/>
      <c r="AH123" s="211"/>
      <c r="AI123" s="214"/>
      <c r="AJ123" s="214"/>
    </row>
    <row r="124" spans="1:36" s="50" customFormat="1" ht="31.5" x14ac:dyDescent="0.25">
      <c r="A124" s="111">
        <v>22</v>
      </c>
      <c r="B124" s="114" t="s">
        <v>507</v>
      </c>
      <c r="C124" s="316" t="s">
        <v>534</v>
      </c>
      <c r="D124" s="374">
        <f>126*0.9</f>
        <v>113.4</v>
      </c>
      <c r="E124" s="385" t="s">
        <v>506</v>
      </c>
      <c r="F124" s="385">
        <v>0</v>
      </c>
      <c r="G124" s="385">
        <v>0</v>
      </c>
      <c r="H124" s="385">
        <v>0</v>
      </c>
      <c r="I124" s="385">
        <v>0</v>
      </c>
      <c r="J124" s="385">
        <v>0</v>
      </c>
      <c r="K124" s="385">
        <v>0</v>
      </c>
      <c r="L124" s="385">
        <v>0</v>
      </c>
      <c r="M124" s="385">
        <v>0</v>
      </c>
      <c r="N124" s="385">
        <v>0</v>
      </c>
      <c r="O124" s="385">
        <v>0</v>
      </c>
      <c r="P124" s="385">
        <v>0</v>
      </c>
      <c r="Q124" s="385">
        <v>0</v>
      </c>
      <c r="R124" s="394">
        <v>411</v>
      </c>
      <c r="S124" s="394">
        <v>410</v>
      </c>
      <c r="T124" s="394">
        <v>398</v>
      </c>
      <c r="U124" s="394">
        <v>400</v>
      </c>
      <c r="V124" s="34">
        <f t="shared" ref="V124:V128" si="78">IF(AND(F124=0,G124=0,H124=0),0,IF(AND(F124=0,G124=0),H124,IF(AND(F124=0,H124=0),G124,IF(AND(G124=0,H124=0),F124,IF(F124=0,(G124+H124)/2,IF(G124=0,(F124+H124)/2,IF(H124=0,(F124+G124)/2,(F124+G124+H124)/3)))))))</f>
        <v>0</v>
      </c>
      <c r="W124" s="34">
        <f t="shared" ref="W124:W128" si="79">IF(AND(I124=0,J124=0,K124=0),0,IF(AND(I124=0,J124=0),K124,IF(AND(I124=0,K124=0),J124,IF(AND(J124=0,K124=0),I124,IF(I124=0,(J124+K124)/2,IF(J124=0,(I124+K124)/2,IF(K124=0,(I124+J124)/2,(I124+J124+K124)/3)))))))</f>
        <v>0</v>
      </c>
      <c r="X124" s="34">
        <f t="shared" ref="X124:X128" si="80">IF(AND(L124=0,M124=0,N124=0),0,IF(AND(L124=0,M124=0),N124,IF(AND(L124=0,N124=0),M124,IF(AND(M124=0,N124=0),L124,IF(L124=0,(M124+N124)/2,IF(M124=0,(L124+N124)/2,IF(N124=0,(L124+M124)/2,(L124+M124+N124)/3)))))))</f>
        <v>0</v>
      </c>
      <c r="Y124" s="74">
        <f t="shared" ref="Y124:Y128" si="81">IF(AND(O124=0,P124=0,Q124=0),0,IF(AND(O124=0,P124=0),Q124,IF(AND(O124=0,Q124=0),P124,IF(AND(P124=0,Q124=0),O124,IF(O124=0,(P124+Q124)/2,IF(P124=0,(O124+Q124)/2,IF(Q124=0,(O124+P124)/2,(O124+P124+Q124)/3)))))))</f>
        <v>0</v>
      </c>
      <c r="Z124" s="217">
        <f>SUM(V124:V128)</f>
        <v>14.833333333333334</v>
      </c>
      <c r="AA124" s="211">
        <f>SUM(W124:W128)</f>
        <v>14.666666666666666</v>
      </c>
      <c r="AB124" s="211">
        <f>SUM(X124:X128)</f>
        <v>13.333333333333334</v>
      </c>
      <c r="AC124" s="211">
        <f>SUM(Y124:Y128)</f>
        <v>16</v>
      </c>
      <c r="AD124" s="211">
        <f t="shared" ref="AD124" si="82">Z124*0.38*0.9*SQRT(3)</f>
        <v>8.7866937467969155</v>
      </c>
      <c r="AE124" s="211">
        <f t="shared" ref="AE124" si="83">AA124*0.38*0.9*SQRT(3)</f>
        <v>8.6879668507654877</v>
      </c>
      <c r="AF124" s="211">
        <f t="shared" ref="AF124" si="84">AB124*0.38*0.9*SQRT(3)</f>
        <v>7.8981516825140812</v>
      </c>
      <c r="AG124" s="211">
        <f t="shared" ref="AG124" si="85">AC124*0.38*0.9*SQRT(3)</f>
        <v>9.477782019016896</v>
      </c>
      <c r="AH124" s="211">
        <f>MAX(Z124:AC128)</f>
        <v>16</v>
      </c>
      <c r="AI124" s="214">
        <f t="shared" ref="AI124" si="86">AH124*0.38*0.9*SQRT(3)</f>
        <v>9.477782019016896</v>
      </c>
      <c r="AJ124" s="214">
        <f>D124-AI124</f>
        <v>103.92221798098311</v>
      </c>
    </row>
    <row r="125" spans="1:36" s="50" customFormat="1" ht="31.5" x14ac:dyDescent="0.25">
      <c r="A125" s="111"/>
      <c r="B125" s="114"/>
      <c r="C125" s="316"/>
      <c r="D125" s="375"/>
      <c r="E125" s="383" t="s">
        <v>509</v>
      </c>
      <c r="F125" s="383">
        <v>0</v>
      </c>
      <c r="G125" s="383">
        <v>5</v>
      </c>
      <c r="H125" s="383">
        <v>6</v>
      </c>
      <c r="I125" s="383">
        <v>0</v>
      </c>
      <c r="J125" s="383">
        <v>0</v>
      </c>
      <c r="K125" s="383">
        <v>3</v>
      </c>
      <c r="L125" s="383">
        <v>0</v>
      </c>
      <c r="M125" s="383">
        <v>5</v>
      </c>
      <c r="N125" s="383">
        <v>5</v>
      </c>
      <c r="O125" s="383">
        <v>3</v>
      </c>
      <c r="P125" s="383">
        <v>6</v>
      </c>
      <c r="Q125" s="383">
        <v>6</v>
      </c>
      <c r="R125" s="394">
        <v>411</v>
      </c>
      <c r="S125" s="394">
        <v>410</v>
      </c>
      <c r="T125" s="394">
        <v>398</v>
      </c>
      <c r="U125" s="394">
        <v>400</v>
      </c>
      <c r="V125" s="34">
        <f t="shared" si="78"/>
        <v>5.5</v>
      </c>
      <c r="W125" s="34">
        <f t="shared" si="79"/>
        <v>3</v>
      </c>
      <c r="X125" s="34">
        <f t="shared" si="80"/>
        <v>5</v>
      </c>
      <c r="Y125" s="74">
        <f t="shared" si="81"/>
        <v>5</v>
      </c>
      <c r="Z125" s="217"/>
      <c r="AA125" s="211"/>
      <c r="AB125" s="211"/>
      <c r="AC125" s="211"/>
      <c r="AD125" s="211"/>
      <c r="AE125" s="211"/>
      <c r="AF125" s="211"/>
      <c r="AG125" s="211"/>
      <c r="AH125" s="211"/>
      <c r="AI125" s="214"/>
      <c r="AJ125" s="214"/>
    </row>
    <row r="126" spans="1:36" s="50" customFormat="1" ht="63" x14ac:dyDescent="0.25">
      <c r="A126" s="111"/>
      <c r="B126" s="114"/>
      <c r="C126" s="316"/>
      <c r="D126" s="375"/>
      <c r="E126" s="385" t="s">
        <v>510</v>
      </c>
      <c r="F126" s="385">
        <v>10</v>
      </c>
      <c r="G126" s="385">
        <v>7</v>
      </c>
      <c r="H126" s="385">
        <v>11</v>
      </c>
      <c r="I126" s="385">
        <v>15</v>
      </c>
      <c r="J126" s="385">
        <v>9</v>
      </c>
      <c r="K126" s="385">
        <v>11</v>
      </c>
      <c r="L126" s="385">
        <v>11</v>
      </c>
      <c r="M126" s="385">
        <v>7</v>
      </c>
      <c r="N126" s="385">
        <v>7</v>
      </c>
      <c r="O126" s="385">
        <v>19</v>
      </c>
      <c r="P126" s="385">
        <v>6</v>
      </c>
      <c r="Q126" s="385">
        <v>8</v>
      </c>
      <c r="R126" s="394">
        <v>411</v>
      </c>
      <c r="S126" s="394">
        <v>410</v>
      </c>
      <c r="T126" s="394">
        <v>398</v>
      </c>
      <c r="U126" s="394">
        <v>400</v>
      </c>
      <c r="V126" s="34">
        <f t="shared" si="78"/>
        <v>9.3333333333333339</v>
      </c>
      <c r="W126" s="34">
        <f t="shared" si="79"/>
        <v>11.666666666666666</v>
      </c>
      <c r="X126" s="34">
        <f t="shared" si="80"/>
        <v>8.3333333333333339</v>
      </c>
      <c r="Y126" s="74">
        <f t="shared" si="81"/>
        <v>11</v>
      </c>
      <c r="Z126" s="217"/>
      <c r="AA126" s="211"/>
      <c r="AB126" s="211"/>
      <c r="AC126" s="211"/>
      <c r="AD126" s="211"/>
      <c r="AE126" s="211"/>
      <c r="AF126" s="211"/>
      <c r="AG126" s="211"/>
      <c r="AH126" s="211"/>
      <c r="AI126" s="214"/>
      <c r="AJ126" s="214"/>
    </row>
    <row r="127" spans="1:36" s="50" customFormat="1" ht="15.75" x14ac:dyDescent="0.25">
      <c r="A127" s="111"/>
      <c r="B127" s="114"/>
      <c r="C127" s="316"/>
      <c r="D127" s="375"/>
      <c r="E127" s="383" t="s">
        <v>422</v>
      </c>
      <c r="F127" s="383">
        <v>0</v>
      </c>
      <c r="G127" s="383">
        <v>0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/>
      <c r="P127" s="383"/>
      <c r="Q127" s="383"/>
      <c r="R127" s="394">
        <v>401</v>
      </c>
      <c r="S127" s="394">
        <v>410</v>
      </c>
      <c r="T127" s="394">
        <v>0</v>
      </c>
      <c r="U127" s="394">
        <v>0</v>
      </c>
      <c r="V127" s="34">
        <f t="shared" si="78"/>
        <v>0</v>
      </c>
      <c r="W127" s="34">
        <f t="shared" si="79"/>
        <v>0</v>
      </c>
      <c r="X127" s="34">
        <f t="shared" si="80"/>
        <v>0</v>
      </c>
      <c r="Y127" s="74">
        <f t="shared" si="81"/>
        <v>0</v>
      </c>
      <c r="Z127" s="217"/>
      <c r="AA127" s="211"/>
      <c r="AB127" s="211"/>
      <c r="AC127" s="211"/>
      <c r="AD127" s="211"/>
      <c r="AE127" s="211"/>
      <c r="AF127" s="211"/>
      <c r="AG127" s="211"/>
      <c r="AH127" s="211"/>
      <c r="AI127" s="214"/>
      <c r="AJ127" s="214"/>
    </row>
    <row r="128" spans="1:36" s="50" customFormat="1" ht="15.75" x14ac:dyDescent="0.25">
      <c r="A128" s="111"/>
      <c r="B128" s="114"/>
      <c r="C128" s="316"/>
      <c r="D128" s="376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95"/>
      <c r="S128" s="395"/>
      <c r="T128" s="395"/>
      <c r="U128" s="395"/>
      <c r="V128" s="34">
        <f t="shared" si="78"/>
        <v>0</v>
      </c>
      <c r="W128" s="34">
        <f t="shared" si="79"/>
        <v>0</v>
      </c>
      <c r="X128" s="34">
        <f t="shared" si="80"/>
        <v>0</v>
      </c>
      <c r="Y128" s="74">
        <f t="shared" si="81"/>
        <v>0</v>
      </c>
      <c r="Z128" s="217"/>
      <c r="AA128" s="211"/>
      <c r="AB128" s="211"/>
      <c r="AC128" s="211"/>
      <c r="AD128" s="211"/>
      <c r="AE128" s="211"/>
      <c r="AF128" s="211"/>
      <c r="AG128" s="211"/>
      <c r="AH128" s="211"/>
      <c r="AI128" s="214"/>
      <c r="AJ128" s="214"/>
    </row>
    <row r="129" spans="1:36" s="50" customFormat="1" ht="31.5" x14ac:dyDescent="0.25">
      <c r="A129" s="111">
        <v>23</v>
      </c>
      <c r="B129" s="114" t="s">
        <v>512</v>
      </c>
      <c r="C129" s="316" t="s">
        <v>19</v>
      </c>
      <c r="D129" s="308">
        <f>160*0.9</f>
        <v>144</v>
      </c>
      <c r="E129" s="385" t="s">
        <v>511</v>
      </c>
      <c r="F129" s="385">
        <v>0</v>
      </c>
      <c r="G129" s="385">
        <v>0</v>
      </c>
      <c r="H129" s="385">
        <v>0</v>
      </c>
      <c r="I129" s="385">
        <v>0</v>
      </c>
      <c r="J129" s="385">
        <v>0</v>
      </c>
      <c r="K129" s="385">
        <v>0</v>
      </c>
      <c r="L129" s="385">
        <v>1.2</v>
      </c>
      <c r="M129" s="385">
        <v>18</v>
      </c>
      <c r="N129" s="385">
        <v>0.4</v>
      </c>
      <c r="O129" s="385">
        <v>1.5</v>
      </c>
      <c r="P129" s="385">
        <v>18</v>
      </c>
      <c r="Q129" s="385">
        <v>0.2</v>
      </c>
      <c r="R129" s="394">
        <v>405</v>
      </c>
      <c r="S129" s="394">
        <v>401</v>
      </c>
      <c r="T129" s="394">
        <v>421</v>
      </c>
      <c r="U129" s="394">
        <v>423</v>
      </c>
      <c r="V129" s="34">
        <f t="shared" ref="V129:V145" si="87">IF(AND(F129=0,G129=0,H129=0),0,IF(AND(F129=0,G129=0),H129,IF(AND(F129=0,H129=0),G129,IF(AND(G129=0,H129=0),F129,IF(F129=0,(G129+H129)/2,IF(G129=0,(F129+H129)/2,IF(H129=0,(F129+G129)/2,(F129+G129+H129)/3)))))))</f>
        <v>0</v>
      </c>
      <c r="W129" s="34">
        <f t="shared" ref="W129:W145" si="88">IF(AND(I129=0,J129=0,K129=0),0,IF(AND(I129=0,J129=0),K129,IF(AND(I129=0,K129=0),J129,IF(AND(J129=0,K129=0),I129,IF(I129=0,(J129+K129)/2,IF(J129=0,(I129+K129)/2,IF(K129=0,(I129+J129)/2,(I129+J129+K129)/3)))))))</f>
        <v>0</v>
      </c>
      <c r="X129" s="34">
        <f t="shared" ref="X129:X145" si="89">IF(AND(L129=0,M129=0,N129=0),0,IF(AND(L129=0,M129=0),N129,IF(AND(L129=0,N129=0),M129,IF(AND(M129=0,N129=0),L129,IF(L129=0,(M129+N129)/2,IF(M129=0,(L129+N129)/2,IF(N129=0,(L129+M129)/2,(L129+M129+N129)/3)))))))</f>
        <v>6.5333333333333323</v>
      </c>
      <c r="Y129" s="74">
        <f t="shared" ref="Y129:Y145" si="90">IF(AND(O129=0,P129=0,Q129=0),0,IF(AND(O129=0,P129=0),Q129,IF(AND(O129=0,Q129=0),P129,IF(AND(P129=0,Q129=0),O129,IF(O129=0,(P129+Q129)/2,IF(P129=0,(O129+Q129)/2,IF(Q129=0,(O129+P129)/2,(O129+P129+Q129)/3)))))))</f>
        <v>6.5666666666666664</v>
      </c>
      <c r="Z129" s="217">
        <f>SUM(V129:V133)</f>
        <v>14</v>
      </c>
      <c r="AA129" s="211">
        <f>SUM(W129:W133)</f>
        <v>6</v>
      </c>
      <c r="AB129" s="211">
        <f>SUM(X129:X133)</f>
        <v>51.666666666666671</v>
      </c>
      <c r="AC129" s="211">
        <f>SUM(Y129:Y133)</f>
        <v>34.233333333333334</v>
      </c>
      <c r="AD129" s="211">
        <f t="shared" ref="AD129" si="91">Z129*0.38*0.9*SQRT(3)</f>
        <v>8.2930592666397853</v>
      </c>
      <c r="AE129" s="211">
        <f t="shared" ref="AE129" si="92">AA129*0.38*0.9*SQRT(3)</f>
        <v>3.5541682571313369</v>
      </c>
      <c r="AF129" s="211">
        <f t="shared" ref="AF129" si="93">AB129*0.38*0.9*SQRT(3)</f>
        <v>30.605337769742064</v>
      </c>
      <c r="AG129" s="211">
        <f t="shared" ref="AG129" si="94">AC129*0.38*0.9*SQRT(3)</f>
        <v>20.278504444854903</v>
      </c>
      <c r="AH129" s="211">
        <f>MAX(Z129:AC133)</f>
        <v>51.666666666666671</v>
      </c>
      <c r="AI129" s="214">
        <f t="shared" ref="AI129" si="95">AH129*0.38*0.9*SQRT(3)</f>
        <v>30.605337769742064</v>
      </c>
      <c r="AJ129" s="214">
        <f>D129-AI129</f>
        <v>113.39466223025794</v>
      </c>
    </row>
    <row r="130" spans="1:36" s="50" customFormat="1" ht="15.75" x14ac:dyDescent="0.25">
      <c r="A130" s="111"/>
      <c r="B130" s="114"/>
      <c r="C130" s="316"/>
      <c r="D130" s="246"/>
      <c r="E130" s="383" t="s">
        <v>513</v>
      </c>
      <c r="F130" s="383">
        <v>0</v>
      </c>
      <c r="G130" s="383">
        <v>3</v>
      </c>
      <c r="H130" s="383">
        <v>0</v>
      </c>
      <c r="I130" s="383">
        <v>0</v>
      </c>
      <c r="J130" s="383">
        <v>2</v>
      </c>
      <c r="K130" s="383">
        <v>0</v>
      </c>
      <c r="L130" s="383">
        <v>0</v>
      </c>
      <c r="M130" s="383">
        <v>0.8</v>
      </c>
      <c r="N130" s="383">
        <v>0</v>
      </c>
      <c r="O130" s="383">
        <v>0</v>
      </c>
      <c r="P130" s="383">
        <v>1</v>
      </c>
      <c r="Q130" s="383">
        <v>0</v>
      </c>
      <c r="R130" s="394">
        <v>405</v>
      </c>
      <c r="S130" s="394">
        <v>401</v>
      </c>
      <c r="T130" s="394">
        <v>421</v>
      </c>
      <c r="U130" s="394">
        <v>423</v>
      </c>
      <c r="V130" s="34">
        <f t="shared" si="87"/>
        <v>3</v>
      </c>
      <c r="W130" s="34">
        <f t="shared" si="88"/>
        <v>2</v>
      </c>
      <c r="X130" s="34">
        <f t="shared" si="89"/>
        <v>0.8</v>
      </c>
      <c r="Y130" s="74">
        <f t="shared" si="90"/>
        <v>1</v>
      </c>
      <c r="Z130" s="217"/>
      <c r="AA130" s="211"/>
      <c r="AB130" s="211"/>
      <c r="AC130" s="211"/>
      <c r="AD130" s="211"/>
      <c r="AE130" s="211"/>
      <c r="AF130" s="211"/>
      <c r="AG130" s="211"/>
      <c r="AH130" s="211"/>
      <c r="AI130" s="214"/>
      <c r="AJ130" s="214"/>
    </row>
    <row r="131" spans="1:36" s="50" customFormat="1" ht="31.5" x14ac:dyDescent="0.25">
      <c r="A131" s="111"/>
      <c r="B131" s="114"/>
      <c r="C131" s="316"/>
      <c r="D131" s="246"/>
      <c r="E131" s="385" t="s">
        <v>514</v>
      </c>
      <c r="F131" s="385">
        <v>2</v>
      </c>
      <c r="G131" s="385">
        <v>5</v>
      </c>
      <c r="H131" s="385">
        <v>3</v>
      </c>
      <c r="I131" s="385">
        <v>0</v>
      </c>
      <c r="J131" s="385">
        <v>0</v>
      </c>
      <c r="K131" s="385">
        <v>3</v>
      </c>
      <c r="L131" s="385">
        <v>16</v>
      </c>
      <c r="M131" s="385">
        <v>14</v>
      </c>
      <c r="N131" s="385">
        <v>6</v>
      </c>
      <c r="O131" s="385">
        <v>2</v>
      </c>
      <c r="P131" s="385">
        <v>7</v>
      </c>
      <c r="Q131" s="385">
        <v>4</v>
      </c>
      <c r="R131" s="394">
        <v>405</v>
      </c>
      <c r="S131" s="394">
        <v>401</v>
      </c>
      <c r="T131" s="394">
        <v>421</v>
      </c>
      <c r="U131" s="394">
        <v>423</v>
      </c>
      <c r="V131" s="34">
        <f t="shared" si="87"/>
        <v>3.3333333333333335</v>
      </c>
      <c r="W131" s="34">
        <f t="shared" si="88"/>
        <v>3</v>
      </c>
      <c r="X131" s="34">
        <f t="shared" si="89"/>
        <v>12</v>
      </c>
      <c r="Y131" s="74">
        <f t="shared" si="90"/>
        <v>4.333333333333333</v>
      </c>
      <c r="Z131" s="217"/>
      <c r="AA131" s="211"/>
      <c r="AB131" s="211"/>
      <c r="AC131" s="211"/>
      <c r="AD131" s="211"/>
      <c r="AE131" s="211"/>
      <c r="AF131" s="211"/>
      <c r="AG131" s="211"/>
      <c r="AH131" s="211"/>
      <c r="AI131" s="214"/>
      <c r="AJ131" s="214"/>
    </row>
    <row r="132" spans="1:36" s="50" customFormat="1" ht="31.5" x14ac:dyDescent="0.25">
      <c r="A132" s="111"/>
      <c r="B132" s="114"/>
      <c r="C132" s="316"/>
      <c r="D132" s="246"/>
      <c r="E132" s="383" t="s">
        <v>515</v>
      </c>
      <c r="F132" s="383">
        <v>10</v>
      </c>
      <c r="G132" s="383">
        <v>7</v>
      </c>
      <c r="H132" s="383">
        <v>6</v>
      </c>
      <c r="I132" s="383">
        <v>0</v>
      </c>
      <c r="J132" s="383">
        <v>1</v>
      </c>
      <c r="K132" s="383">
        <v>1</v>
      </c>
      <c r="L132" s="383">
        <v>36</v>
      </c>
      <c r="M132" s="383">
        <v>22</v>
      </c>
      <c r="N132" s="383">
        <v>39</v>
      </c>
      <c r="O132" s="383">
        <v>21</v>
      </c>
      <c r="P132" s="383">
        <v>29</v>
      </c>
      <c r="Q132" s="383">
        <v>17</v>
      </c>
      <c r="R132" s="394">
        <v>405</v>
      </c>
      <c r="S132" s="394">
        <v>401</v>
      </c>
      <c r="T132" s="394">
        <v>421</v>
      </c>
      <c r="U132" s="394">
        <v>423</v>
      </c>
      <c r="V132" s="34">
        <f t="shared" si="87"/>
        <v>7.666666666666667</v>
      </c>
      <c r="W132" s="34">
        <f t="shared" si="88"/>
        <v>1</v>
      </c>
      <c r="X132" s="34">
        <f t="shared" si="89"/>
        <v>32.333333333333336</v>
      </c>
      <c r="Y132" s="74">
        <f t="shared" si="90"/>
        <v>22.333333333333332</v>
      </c>
      <c r="Z132" s="217"/>
      <c r="AA132" s="211"/>
      <c r="AB132" s="211"/>
      <c r="AC132" s="211"/>
      <c r="AD132" s="211"/>
      <c r="AE132" s="211"/>
      <c r="AF132" s="211"/>
      <c r="AG132" s="211"/>
      <c r="AH132" s="211"/>
      <c r="AI132" s="214"/>
      <c r="AJ132" s="214"/>
    </row>
    <row r="133" spans="1:36" s="50" customFormat="1" ht="15.75" x14ac:dyDescent="0.25">
      <c r="A133" s="111"/>
      <c r="B133" s="114"/>
      <c r="C133" s="316"/>
      <c r="D133" s="377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95"/>
      <c r="S133" s="395"/>
      <c r="T133" s="395"/>
      <c r="U133" s="395"/>
      <c r="V133" s="34">
        <f t="shared" si="87"/>
        <v>0</v>
      </c>
      <c r="W133" s="34">
        <f t="shared" si="88"/>
        <v>0</v>
      </c>
      <c r="X133" s="34">
        <f t="shared" si="89"/>
        <v>0</v>
      </c>
      <c r="Y133" s="74">
        <f t="shared" si="90"/>
        <v>0</v>
      </c>
      <c r="Z133" s="217"/>
      <c r="AA133" s="211"/>
      <c r="AB133" s="211"/>
      <c r="AC133" s="211"/>
      <c r="AD133" s="211"/>
      <c r="AE133" s="211"/>
      <c r="AF133" s="211"/>
      <c r="AG133" s="211"/>
      <c r="AH133" s="211"/>
      <c r="AI133" s="214"/>
      <c r="AJ133" s="214"/>
    </row>
    <row r="134" spans="1:36" s="50" customFormat="1" ht="18.75" customHeight="1" x14ac:dyDescent="0.25">
      <c r="A134" s="111">
        <v>24</v>
      </c>
      <c r="B134" s="114" t="s">
        <v>79</v>
      </c>
      <c r="C134" s="130" t="s">
        <v>535</v>
      </c>
      <c r="D134" s="267">
        <f>800*0.9</f>
        <v>720</v>
      </c>
      <c r="E134" s="385" t="s">
        <v>516</v>
      </c>
      <c r="F134" s="385">
        <v>33</v>
      </c>
      <c r="G134" s="385">
        <v>36</v>
      </c>
      <c r="H134" s="385">
        <v>42</v>
      </c>
      <c r="I134" s="385">
        <v>26</v>
      </c>
      <c r="J134" s="385">
        <v>28</v>
      </c>
      <c r="K134" s="385">
        <v>32</v>
      </c>
      <c r="L134" s="385">
        <v>11.8</v>
      </c>
      <c r="M134" s="385">
        <v>12.1</v>
      </c>
      <c r="N134" s="385">
        <v>11.3</v>
      </c>
      <c r="O134" s="385">
        <v>31.2</v>
      </c>
      <c r="P134" s="385">
        <v>23.1</v>
      </c>
      <c r="Q134" s="385">
        <v>8.6</v>
      </c>
      <c r="R134" s="394">
        <v>391</v>
      </c>
      <c r="S134" s="394">
        <v>390</v>
      </c>
      <c r="T134" s="394">
        <v>395</v>
      </c>
      <c r="U134" s="394">
        <v>397</v>
      </c>
      <c r="V134" s="34">
        <f t="shared" si="87"/>
        <v>37</v>
      </c>
      <c r="W134" s="34">
        <f t="shared" si="88"/>
        <v>28.666666666666668</v>
      </c>
      <c r="X134" s="34">
        <f t="shared" si="89"/>
        <v>11.733333333333334</v>
      </c>
      <c r="Y134" s="74">
        <f t="shared" si="90"/>
        <v>20.966666666666665</v>
      </c>
      <c r="Z134" s="217">
        <f>SUM(V134:V145)</f>
        <v>185</v>
      </c>
      <c r="AA134" s="211">
        <f>SUM(W134:W145)</f>
        <v>155.00000000000003</v>
      </c>
      <c r="AB134" s="211">
        <f>SUM(X134:X145)</f>
        <v>129.29999999999998</v>
      </c>
      <c r="AC134" s="211">
        <f>SUM(Y134:Y145)</f>
        <v>126.86666666666667</v>
      </c>
      <c r="AD134" s="211">
        <f t="shared" ref="AD134:AG134" si="96">Z134*0.38*0.9*SQRT(3)</f>
        <v>109.58685459488285</v>
      </c>
      <c r="AE134" s="211">
        <f t="shared" si="96"/>
        <v>91.816013309226207</v>
      </c>
      <c r="AF134" s="211">
        <f t="shared" si="96"/>
        <v>76.592325941180292</v>
      </c>
      <c r="AG134" s="211">
        <f t="shared" si="96"/>
        <v>75.150913259121481</v>
      </c>
      <c r="AH134" s="211">
        <f>MAX(Z134:AC145)</f>
        <v>185</v>
      </c>
      <c r="AI134" s="214">
        <f t="shared" ref="AI134" si="97">AH134*0.38*0.9*SQRT(3)</f>
        <v>109.58685459488285</v>
      </c>
      <c r="AJ134" s="214">
        <f>D134-AI134</f>
        <v>610.41314540511712</v>
      </c>
    </row>
    <row r="135" spans="1:36" s="50" customFormat="1" ht="15.75" x14ac:dyDescent="0.25">
      <c r="A135" s="111"/>
      <c r="B135" s="114"/>
      <c r="C135" s="130"/>
      <c r="D135" s="133"/>
      <c r="E135" s="383" t="s">
        <v>517</v>
      </c>
      <c r="F135" s="383">
        <v>13</v>
      </c>
      <c r="G135" s="383">
        <v>33</v>
      </c>
      <c r="H135" s="383">
        <v>32</v>
      </c>
      <c r="I135" s="383">
        <v>16</v>
      </c>
      <c r="J135" s="383">
        <v>26</v>
      </c>
      <c r="K135" s="383">
        <v>18</v>
      </c>
      <c r="L135" s="383">
        <v>9.1999999999999993</v>
      </c>
      <c r="M135" s="383">
        <v>16.8</v>
      </c>
      <c r="N135" s="383">
        <v>0.6</v>
      </c>
      <c r="O135" s="383">
        <v>8.8000000000000007</v>
      </c>
      <c r="P135" s="383">
        <v>15.8</v>
      </c>
      <c r="Q135" s="383">
        <v>0.5</v>
      </c>
      <c r="R135" s="394">
        <v>391</v>
      </c>
      <c r="S135" s="394">
        <v>390</v>
      </c>
      <c r="T135" s="394">
        <v>395</v>
      </c>
      <c r="U135" s="394">
        <v>397</v>
      </c>
      <c r="V135" s="34">
        <f t="shared" si="87"/>
        <v>26</v>
      </c>
      <c r="W135" s="34">
        <f t="shared" si="88"/>
        <v>20</v>
      </c>
      <c r="X135" s="34">
        <f t="shared" si="89"/>
        <v>8.8666666666666671</v>
      </c>
      <c r="Y135" s="74">
        <f t="shared" si="90"/>
        <v>8.3666666666666671</v>
      </c>
      <c r="Z135" s="217"/>
      <c r="AA135" s="211"/>
      <c r="AB135" s="211"/>
      <c r="AC135" s="211"/>
      <c r="AD135" s="211"/>
      <c r="AE135" s="211"/>
      <c r="AF135" s="211"/>
      <c r="AG135" s="211"/>
      <c r="AH135" s="211"/>
      <c r="AI135" s="214"/>
      <c r="AJ135" s="214"/>
    </row>
    <row r="136" spans="1:36" s="50" customFormat="1" ht="15.75" x14ac:dyDescent="0.25">
      <c r="A136" s="111"/>
      <c r="B136" s="114"/>
      <c r="C136" s="130"/>
      <c r="D136" s="133"/>
      <c r="E136" s="385" t="s">
        <v>518</v>
      </c>
      <c r="F136" s="385">
        <v>0</v>
      </c>
      <c r="G136" s="385">
        <v>0</v>
      </c>
      <c r="H136" s="385">
        <v>0</v>
      </c>
      <c r="I136" s="385">
        <v>0</v>
      </c>
      <c r="J136" s="385">
        <v>0</v>
      </c>
      <c r="K136" s="385">
        <v>0</v>
      </c>
      <c r="L136" s="385">
        <v>0</v>
      </c>
      <c r="M136" s="385">
        <v>0</v>
      </c>
      <c r="N136" s="385">
        <v>0</v>
      </c>
      <c r="O136" s="385">
        <v>0</v>
      </c>
      <c r="P136" s="385">
        <v>0</v>
      </c>
      <c r="Q136" s="385">
        <v>0</v>
      </c>
      <c r="R136" s="394">
        <v>391</v>
      </c>
      <c r="S136" s="394">
        <v>390</v>
      </c>
      <c r="T136" s="394">
        <v>395</v>
      </c>
      <c r="U136" s="394">
        <v>397</v>
      </c>
      <c r="V136" s="34">
        <f t="shared" si="87"/>
        <v>0</v>
      </c>
      <c r="W136" s="34">
        <f t="shared" si="88"/>
        <v>0</v>
      </c>
      <c r="X136" s="34">
        <f t="shared" si="89"/>
        <v>0</v>
      </c>
      <c r="Y136" s="74">
        <f t="shared" si="90"/>
        <v>0</v>
      </c>
      <c r="Z136" s="217"/>
      <c r="AA136" s="211"/>
      <c r="AB136" s="211"/>
      <c r="AC136" s="211"/>
      <c r="AD136" s="211"/>
      <c r="AE136" s="211"/>
      <c r="AF136" s="211"/>
      <c r="AG136" s="211"/>
      <c r="AH136" s="211"/>
      <c r="AI136" s="214"/>
      <c r="AJ136" s="214"/>
    </row>
    <row r="137" spans="1:36" s="50" customFormat="1" ht="15.75" x14ac:dyDescent="0.25">
      <c r="A137" s="111"/>
      <c r="B137" s="114"/>
      <c r="C137" s="130"/>
      <c r="D137" s="133"/>
      <c r="E137" s="383" t="s">
        <v>519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8.8000000000000007</v>
      </c>
      <c r="M137" s="383">
        <v>4</v>
      </c>
      <c r="N137" s="383">
        <v>4.7</v>
      </c>
      <c r="O137" s="383">
        <v>8.1999999999999993</v>
      </c>
      <c r="P137" s="383">
        <v>4.7</v>
      </c>
      <c r="Q137" s="383">
        <v>4.4000000000000004</v>
      </c>
      <c r="R137" s="394">
        <v>391</v>
      </c>
      <c r="S137" s="394">
        <v>390</v>
      </c>
      <c r="T137" s="394">
        <v>395</v>
      </c>
      <c r="U137" s="394">
        <v>397</v>
      </c>
      <c r="V137" s="34">
        <f t="shared" si="87"/>
        <v>0</v>
      </c>
      <c r="W137" s="34">
        <f t="shared" si="88"/>
        <v>0</v>
      </c>
      <c r="X137" s="34">
        <f t="shared" si="89"/>
        <v>5.833333333333333</v>
      </c>
      <c r="Y137" s="74">
        <f t="shared" si="90"/>
        <v>5.7666666666666657</v>
      </c>
      <c r="Z137" s="217"/>
      <c r="AA137" s="211"/>
      <c r="AB137" s="211"/>
      <c r="AC137" s="211"/>
      <c r="AD137" s="211"/>
      <c r="AE137" s="211"/>
      <c r="AF137" s="211"/>
      <c r="AG137" s="211"/>
      <c r="AH137" s="211"/>
      <c r="AI137" s="214"/>
      <c r="AJ137" s="214"/>
    </row>
    <row r="138" spans="1:36" s="50" customFormat="1" ht="31.5" x14ac:dyDescent="0.25">
      <c r="A138" s="111"/>
      <c r="B138" s="114"/>
      <c r="C138" s="130"/>
      <c r="D138" s="133"/>
      <c r="E138" s="385" t="s">
        <v>520</v>
      </c>
      <c r="F138" s="385">
        <v>30</v>
      </c>
      <c r="G138" s="385">
        <v>34</v>
      </c>
      <c r="H138" s="385">
        <v>36</v>
      </c>
      <c r="I138" s="385">
        <v>22</v>
      </c>
      <c r="J138" s="385">
        <v>21</v>
      </c>
      <c r="K138" s="385">
        <v>22</v>
      </c>
      <c r="L138" s="385">
        <v>32.9</v>
      </c>
      <c r="M138" s="385">
        <v>43</v>
      </c>
      <c r="N138" s="385">
        <v>33.1</v>
      </c>
      <c r="O138" s="385">
        <v>8.1</v>
      </c>
      <c r="P138" s="385">
        <v>11.9</v>
      </c>
      <c r="Q138" s="385">
        <v>16.2</v>
      </c>
      <c r="R138" s="395">
        <v>391</v>
      </c>
      <c r="S138" s="395">
        <v>390</v>
      </c>
      <c r="T138" s="395">
        <v>395</v>
      </c>
      <c r="U138" s="395">
        <v>397</v>
      </c>
      <c r="V138" s="34">
        <f t="shared" si="87"/>
        <v>33.333333333333336</v>
      </c>
      <c r="W138" s="34">
        <f t="shared" si="88"/>
        <v>21.666666666666668</v>
      </c>
      <c r="X138" s="34">
        <f t="shared" si="89"/>
        <v>36.333333333333336</v>
      </c>
      <c r="Y138" s="74">
        <f t="shared" si="90"/>
        <v>12.066666666666668</v>
      </c>
      <c r="Z138" s="217"/>
      <c r="AA138" s="211"/>
      <c r="AB138" s="211"/>
      <c r="AC138" s="211"/>
      <c r="AD138" s="211"/>
      <c r="AE138" s="211"/>
      <c r="AF138" s="211"/>
      <c r="AG138" s="211"/>
      <c r="AH138" s="211"/>
      <c r="AI138" s="214"/>
      <c r="AJ138" s="214"/>
    </row>
    <row r="139" spans="1:36" s="50" customFormat="1" ht="15.75" x14ac:dyDescent="0.25">
      <c r="A139" s="111"/>
      <c r="B139" s="114"/>
      <c r="C139" s="130"/>
      <c r="D139" s="133"/>
      <c r="E139" s="383" t="s">
        <v>521</v>
      </c>
      <c r="F139" s="383">
        <v>0</v>
      </c>
      <c r="G139" s="383">
        <v>10</v>
      </c>
      <c r="H139" s="383">
        <v>0</v>
      </c>
      <c r="I139" s="383">
        <v>0</v>
      </c>
      <c r="J139" s="383">
        <v>11</v>
      </c>
      <c r="K139" s="383">
        <v>0</v>
      </c>
      <c r="L139" s="383">
        <v>2.5</v>
      </c>
      <c r="M139" s="383">
        <v>3.4</v>
      </c>
      <c r="N139" s="383">
        <v>1</v>
      </c>
      <c r="O139" s="383">
        <v>23.9</v>
      </c>
      <c r="P139" s="383">
        <v>4</v>
      </c>
      <c r="Q139" s="383">
        <v>0.9</v>
      </c>
      <c r="R139" s="394">
        <v>391</v>
      </c>
      <c r="S139" s="394">
        <v>390</v>
      </c>
      <c r="T139" s="394">
        <v>395</v>
      </c>
      <c r="U139" s="394">
        <v>397</v>
      </c>
      <c r="V139" s="34">
        <f t="shared" si="87"/>
        <v>10</v>
      </c>
      <c r="W139" s="34">
        <f t="shared" si="88"/>
        <v>11</v>
      </c>
      <c r="X139" s="34">
        <f t="shared" si="89"/>
        <v>2.3000000000000003</v>
      </c>
      <c r="Y139" s="74">
        <f t="shared" si="90"/>
        <v>9.6</v>
      </c>
      <c r="Z139" s="217"/>
      <c r="AA139" s="211"/>
      <c r="AB139" s="211"/>
      <c r="AC139" s="211"/>
      <c r="AD139" s="211"/>
      <c r="AE139" s="211"/>
      <c r="AF139" s="211"/>
      <c r="AG139" s="211"/>
      <c r="AH139" s="211"/>
      <c r="AI139" s="214"/>
      <c r="AJ139" s="214"/>
    </row>
    <row r="140" spans="1:36" s="50" customFormat="1" ht="31.5" x14ac:dyDescent="0.25">
      <c r="A140" s="111"/>
      <c r="B140" s="114"/>
      <c r="C140" s="130"/>
      <c r="D140" s="133"/>
      <c r="E140" s="385" t="s">
        <v>522</v>
      </c>
      <c r="F140" s="385">
        <v>0</v>
      </c>
      <c r="G140" s="385">
        <v>0</v>
      </c>
      <c r="H140" s="385">
        <v>0</v>
      </c>
      <c r="I140" s="385">
        <v>0</v>
      </c>
      <c r="J140" s="385">
        <v>0</v>
      </c>
      <c r="K140" s="385">
        <v>0</v>
      </c>
      <c r="L140" s="385">
        <v>0</v>
      </c>
      <c r="M140" s="385">
        <v>0</v>
      </c>
      <c r="N140" s="385">
        <v>0</v>
      </c>
      <c r="O140" s="385">
        <v>0</v>
      </c>
      <c r="P140" s="385">
        <v>0</v>
      </c>
      <c r="Q140" s="385">
        <v>0</v>
      </c>
      <c r="R140" s="395">
        <v>391</v>
      </c>
      <c r="S140" s="395">
        <v>390</v>
      </c>
      <c r="T140" s="395">
        <v>395</v>
      </c>
      <c r="U140" s="395">
        <v>397</v>
      </c>
      <c r="V140" s="34">
        <f t="shared" si="87"/>
        <v>0</v>
      </c>
      <c r="W140" s="34">
        <f t="shared" si="88"/>
        <v>0</v>
      </c>
      <c r="X140" s="34">
        <f t="shared" si="89"/>
        <v>0</v>
      </c>
      <c r="Y140" s="74">
        <f t="shared" si="90"/>
        <v>0</v>
      </c>
      <c r="Z140" s="217"/>
      <c r="AA140" s="211"/>
      <c r="AB140" s="211"/>
      <c r="AC140" s="211"/>
      <c r="AD140" s="211"/>
      <c r="AE140" s="211"/>
      <c r="AF140" s="211"/>
      <c r="AG140" s="211"/>
      <c r="AH140" s="211"/>
      <c r="AI140" s="214"/>
      <c r="AJ140" s="214"/>
    </row>
    <row r="141" spans="1:36" s="50" customFormat="1" ht="15.75" x14ac:dyDescent="0.25">
      <c r="A141" s="111"/>
      <c r="B141" s="114"/>
      <c r="C141" s="130"/>
      <c r="D141" s="133"/>
      <c r="E141" s="383" t="s">
        <v>523</v>
      </c>
      <c r="F141" s="383">
        <v>45</v>
      </c>
      <c r="G141" s="383">
        <v>17</v>
      </c>
      <c r="H141" s="383">
        <v>19</v>
      </c>
      <c r="I141" s="383">
        <v>59</v>
      </c>
      <c r="J141" s="383">
        <v>29</v>
      </c>
      <c r="K141" s="383">
        <v>21</v>
      </c>
      <c r="L141" s="383">
        <v>25.6</v>
      </c>
      <c r="M141" s="383">
        <v>47.6</v>
      </c>
      <c r="N141" s="383">
        <v>29.2</v>
      </c>
      <c r="O141" s="383">
        <v>20.2</v>
      </c>
      <c r="P141" s="383">
        <v>30.5</v>
      </c>
      <c r="Q141" s="383">
        <v>30.8</v>
      </c>
      <c r="R141" s="394">
        <v>391</v>
      </c>
      <c r="S141" s="394">
        <v>390</v>
      </c>
      <c r="T141" s="394">
        <v>395</v>
      </c>
      <c r="U141" s="394">
        <v>397</v>
      </c>
      <c r="V141" s="34">
        <f t="shared" si="87"/>
        <v>27</v>
      </c>
      <c r="W141" s="34">
        <f t="shared" si="88"/>
        <v>36.333333333333336</v>
      </c>
      <c r="X141" s="34">
        <f t="shared" si="89"/>
        <v>34.133333333333333</v>
      </c>
      <c r="Y141" s="74">
        <f t="shared" si="90"/>
        <v>27.166666666666668</v>
      </c>
      <c r="Z141" s="217"/>
      <c r="AA141" s="211"/>
      <c r="AB141" s="211"/>
      <c r="AC141" s="211"/>
      <c r="AD141" s="211"/>
      <c r="AE141" s="211"/>
      <c r="AF141" s="211"/>
      <c r="AG141" s="211"/>
      <c r="AH141" s="211"/>
      <c r="AI141" s="214"/>
      <c r="AJ141" s="214"/>
    </row>
    <row r="142" spans="1:36" s="50" customFormat="1" ht="15.75" x14ac:dyDescent="0.25">
      <c r="A142" s="111"/>
      <c r="B142" s="114"/>
      <c r="C142" s="130"/>
      <c r="D142" s="133"/>
      <c r="E142" s="385" t="s">
        <v>524</v>
      </c>
      <c r="F142" s="385">
        <v>5</v>
      </c>
      <c r="G142" s="385">
        <v>12</v>
      </c>
      <c r="H142" s="385">
        <v>7</v>
      </c>
      <c r="I142" s="385">
        <v>3</v>
      </c>
      <c r="J142" s="385">
        <v>9</v>
      </c>
      <c r="K142" s="385">
        <v>5</v>
      </c>
      <c r="L142" s="385">
        <v>2.1</v>
      </c>
      <c r="M142" s="385">
        <v>20.3</v>
      </c>
      <c r="N142" s="385">
        <v>0</v>
      </c>
      <c r="O142" s="385">
        <v>2.4</v>
      </c>
      <c r="P142" s="385">
        <v>22.1</v>
      </c>
      <c r="Q142" s="385">
        <v>2.6</v>
      </c>
      <c r="R142" s="395">
        <v>391</v>
      </c>
      <c r="S142" s="395">
        <v>390</v>
      </c>
      <c r="T142" s="395">
        <v>395</v>
      </c>
      <c r="U142" s="395">
        <v>397</v>
      </c>
      <c r="V142" s="34">
        <f t="shared" si="87"/>
        <v>8</v>
      </c>
      <c r="W142" s="34">
        <f t="shared" si="88"/>
        <v>5.666666666666667</v>
      </c>
      <c r="X142" s="34">
        <f t="shared" si="89"/>
        <v>11.200000000000001</v>
      </c>
      <c r="Y142" s="74">
        <f t="shared" si="90"/>
        <v>9.0333333333333332</v>
      </c>
      <c r="Z142" s="217"/>
      <c r="AA142" s="211"/>
      <c r="AB142" s="211"/>
      <c r="AC142" s="211"/>
      <c r="AD142" s="211"/>
      <c r="AE142" s="211"/>
      <c r="AF142" s="211"/>
      <c r="AG142" s="211"/>
      <c r="AH142" s="211"/>
      <c r="AI142" s="214"/>
      <c r="AJ142" s="214"/>
    </row>
    <row r="143" spans="1:36" s="50" customFormat="1" ht="15.75" x14ac:dyDescent="0.25">
      <c r="A143" s="111"/>
      <c r="B143" s="114"/>
      <c r="C143" s="130"/>
      <c r="D143" s="133"/>
      <c r="E143" s="383" t="s">
        <v>525</v>
      </c>
      <c r="F143" s="383">
        <v>10</v>
      </c>
      <c r="G143" s="383">
        <v>15</v>
      </c>
      <c r="H143" s="383">
        <v>28</v>
      </c>
      <c r="I143" s="383">
        <v>3</v>
      </c>
      <c r="J143" s="383">
        <v>6</v>
      </c>
      <c r="K143" s="383">
        <v>3</v>
      </c>
      <c r="L143" s="383">
        <v>12.9</v>
      </c>
      <c r="M143" s="383">
        <v>3.4</v>
      </c>
      <c r="N143" s="383">
        <v>1</v>
      </c>
      <c r="O143" s="383">
        <v>16</v>
      </c>
      <c r="P143" s="383">
        <v>22.9</v>
      </c>
      <c r="Q143" s="383">
        <v>13</v>
      </c>
      <c r="R143" s="394">
        <v>391</v>
      </c>
      <c r="S143" s="394">
        <v>390</v>
      </c>
      <c r="T143" s="394">
        <v>395</v>
      </c>
      <c r="U143" s="394">
        <v>397</v>
      </c>
      <c r="V143" s="34">
        <f t="shared" si="87"/>
        <v>17.666666666666668</v>
      </c>
      <c r="W143" s="34">
        <f t="shared" si="88"/>
        <v>4</v>
      </c>
      <c r="X143" s="34">
        <f t="shared" si="89"/>
        <v>5.7666666666666666</v>
      </c>
      <c r="Y143" s="74">
        <f t="shared" si="90"/>
        <v>17.3</v>
      </c>
      <c r="Z143" s="217"/>
      <c r="AA143" s="211"/>
      <c r="AB143" s="211"/>
      <c r="AC143" s="211"/>
      <c r="AD143" s="211"/>
      <c r="AE143" s="211"/>
      <c r="AF143" s="211"/>
      <c r="AG143" s="211"/>
      <c r="AH143" s="211"/>
      <c r="AI143" s="214"/>
      <c r="AJ143" s="214"/>
    </row>
    <row r="144" spans="1:36" s="50" customFormat="1" ht="31.5" x14ac:dyDescent="0.25">
      <c r="A144" s="111"/>
      <c r="B144" s="114"/>
      <c r="C144" s="130"/>
      <c r="D144" s="133"/>
      <c r="E144" s="385" t="s">
        <v>526</v>
      </c>
      <c r="F144" s="385">
        <v>36</v>
      </c>
      <c r="G144" s="385">
        <v>23</v>
      </c>
      <c r="H144" s="385">
        <v>19</v>
      </c>
      <c r="I144" s="385">
        <v>42</v>
      </c>
      <c r="J144" s="385">
        <v>23</v>
      </c>
      <c r="K144" s="385">
        <v>18</v>
      </c>
      <c r="L144" s="385">
        <v>11.4</v>
      </c>
      <c r="M144" s="385">
        <v>21.1</v>
      </c>
      <c r="N144" s="385">
        <v>6.9</v>
      </c>
      <c r="O144" s="385">
        <v>8</v>
      </c>
      <c r="P144" s="385">
        <v>24.2</v>
      </c>
      <c r="Q144" s="385">
        <v>17.600000000000001</v>
      </c>
      <c r="R144" s="395">
        <v>391</v>
      </c>
      <c r="S144" s="395">
        <v>390</v>
      </c>
      <c r="T144" s="395">
        <v>395</v>
      </c>
      <c r="U144" s="395">
        <v>397</v>
      </c>
      <c r="V144" s="34">
        <f t="shared" si="87"/>
        <v>26</v>
      </c>
      <c r="W144" s="34">
        <f t="shared" si="88"/>
        <v>27.666666666666668</v>
      </c>
      <c r="X144" s="34">
        <f t="shared" si="89"/>
        <v>13.133333333333333</v>
      </c>
      <c r="Y144" s="74">
        <f t="shared" si="90"/>
        <v>16.600000000000001</v>
      </c>
      <c r="Z144" s="217"/>
      <c r="AA144" s="211"/>
      <c r="AB144" s="211"/>
      <c r="AC144" s="211"/>
      <c r="AD144" s="211"/>
      <c r="AE144" s="211"/>
      <c r="AF144" s="211"/>
      <c r="AG144" s="211"/>
      <c r="AH144" s="211"/>
      <c r="AI144" s="214"/>
      <c r="AJ144" s="214"/>
    </row>
    <row r="145" spans="1:37" s="50" customFormat="1" ht="16.5" thickBot="1" x14ac:dyDescent="0.3">
      <c r="A145" s="112"/>
      <c r="B145" s="115"/>
      <c r="C145" s="131"/>
      <c r="D145" s="134"/>
      <c r="E145" s="391" t="s">
        <v>422</v>
      </c>
      <c r="F145" s="391">
        <v>0</v>
      </c>
      <c r="G145" s="391">
        <v>0</v>
      </c>
      <c r="H145" s="391">
        <v>0</v>
      </c>
      <c r="I145" s="391">
        <v>0</v>
      </c>
      <c r="J145" s="391">
        <v>0</v>
      </c>
      <c r="K145" s="391">
        <v>0</v>
      </c>
      <c r="L145" s="391">
        <v>0</v>
      </c>
      <c r="M145" s="391">
        <v>0</v>
      </c>
      <c r="N145" s="391">
        <v>0</v>
      </c>
      <c r="O145" s="391">
        <v>0</v>
      </c>
      <c r="P145" s="391">
        <v>0</v>
      </c>
      <c r="Q145" s="391">
        <v>0</v>
      </c>
      <c r="R145" s="396">
        <v>386</v>
      </c>
      <c r="S145" s="396">
        <v>386</v>
      </c>
      <c r="T145" s="396">
        <v>0</v>
      </c>
      <c r="U145" s="396">
        <v>0</v>
      </c>
      <c r="V145" s="35">
        <f t="shared" si="87"/>
        <v>0</v>
      </c>
      <c r="W145" s="35">
        <f t="shared" si="88"/>
        <v>0</v>
      </c>
      <c r="X145" s="35">
        <f t="shared" si="89"/>
        <v>0</v>
      </c>
      <c r="Y145" s="75">
        <f t="shared" si="90"/>
        <v>0</v>
      </c>
      <c r="Z145" s="218"/>
      <c r="AA145" s="212"/>
      <c r="AB145" s="212"/>
      <c r="AC145" s="212"/>
      <c r="AD145" s="212"/>
      <c r="AE145" s="212"/>
      <c r="AF145" s="212"/>
      <c r="AG145" s="212"/>
      <c r="AH145" s="212"/>
      <c r="AI145" s="215"/>
      <c r="AJ145" s="215"/>
    </row>
    <row r="146" spans="1:37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60">
        <f>SUM(AF12:AF145)</f>
        <v>1076.5970558434942</v>
      </c>
      <c r="AG146" s="60">
        <f>SUM(AG12:AG145)</f>
        <v>1147.038696161917</v>
      </c>
      <c r="AH146" s="50"/>
      <c r="AI146" s="50"/>
      <c r="AJ146" s="50"/>
      <c r="AK146" s="50"/>
    </row>
    <row r="147" spans="1:37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</row>
  </sheetData>
  <sheetProtection password="CCE5" sheet="1" objects="1" scenarios="1" formatCells="0" formatColumns="0" formatRows="0" insertRows="0"/>
  <mergeCells count="392">
    <mergeCell ref="AG134:AG145"/>
    <mergeCell ref="AH134:AH145"/>
    <mergeCell ref="AI134:AI145"/>
    <mergeCell ref="C134:C145"/>
    <mergeCell ref="A134:A145"/>
    <mergeCell ref="B134:B145"/>
    <mergeCell ref="Z134:Z145"/>
    <mergeCell ref="AA134:AA145"/>
    <mergeCell ref="AB134:AB145"/>
    <mergeCell ref="AC134:AC145"/>
    <mergeCell ref="AD134:AD145"/>
    <mergeCell ref="AE134:AE145"/>
    <mergeCell ref="AF134:AF145"/>
    <mergeCell ref="AF124:AF128"/>
    <mergeCell ref="AG124:AG128"/>
    <mergeCell ref="AH124:AH128"/>
    <mergeCell ref="AI124:AI128"/>
    <mergeCell ref="A129:A133"/>
    <mergeCell ref="B129:B133"/>
    <mergeCell ref="C129:C133"/>
    <mergeCell ref="Z129:Z133"/>
    <mergeCell ref="AA129:AA133"/>
    <mergeCell ref="AB129:AB133"/>
    <mergeCell ref="AC129:AC133"/>
    <mergeCell ref="AD129:AD133"/>
    <mergeCell ref="AE129:AE133"/>
    <mergeCell ref="AF129:AF133"/>
    <mergeCell ref="AG129:AG133"/>
    <mergeCell ref="AH129:AH133"/>
    <mergeCell ref="AI129:AI133"/>
    <mergeCell ref="A124:A128"/>
    <mergeCell ref="B124:B128"/>
    <mergeCell ref="C124:C128"/>
    <mergeCell ref="Z124:Z128"/>
    <mergeCell ref="AA124:AA128"/>
    <mergeCell ref="AB124:AB128"/>
    <mergeCell ref="AC124:AC128"/>
    <mergeCell ref="AD124:AD128"/>
    <mergeCell ref="AE124:AE128"/>
    <mergeCell ref="AF116:AF118"/>
    <mergeCell ref="AG116:AG118"/>
    <mergeCell ref="AH116:AH118"/>
    <mergeCell ref="AI116:AI118"/>
    <mergeCell ref="A119:A123"/>
    <mergeCell ref="B119:B123"/>
    <mergeCell ref="C119:C123"/>
    <mergeCell ref="Z119:Z123"/>
    <mergeCell ref="AA119:AA123"/>
    <mergeCell ref="AB119:AB123"/>
    <mergeCell ref="AC119:AC123"/>
    <mergeCell ref="AD119:AD123"/>
    <mergeCell ref="AE119:AE123"/>
    <mergeCell ref="AF119:AF123"/>
    <mergeCell ref="AG119:AG123"/>
    <mergeCell ref="AH119:AH123"/>
    <mergeCell ref="AI119:AI123"/>
    <mergeCell ref="A116:A118"/>
    <mergeCell ref="B116:B118"/>
    <mergeCell ref="C116:C118"/>
    <mergeCell ref="Z116:Z118"/>
    <mergeCell ref="AA116:AA118"/>
    <mergeCell ref="AB116:AB118"/>
    <mergeCell ref="AC116:AC118"/>
    <mergeCell ref="AD116:AD118"/>
    <mergeCell ref="AE116:AE118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A12:A17"/>
    <mergeCell ref="B12:B17"/>
    <mergeCell ref="C12:C17"/>
    <mergeCell ref="Z12:Z17"/>
    <mergeCell ref="AA12:AA17"/>
    <mergeCell ref="AB12:AB17"/>
    <mergeCell ref="AC12:AC17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D12:AD17"/>
    <mergeCell ref="R10:S10"/>
    <mergeCell ref="T10:U10"/>
    <mergeCell ref="V10:W10"/>
    <mergeCell ref="X10:Y10"/>
    <mergeCell ref="Z10:AA10"/>
    <mergeCell ref="AB10:AC10"/>
    <mergeCell ref="AE12:AE17"/>
    <mergeCell ref="AF12:AF17"/>
    <mergeCell ref="AG12:AG17"/>
    <mergeCell ref="AH12:AH17"/>
    <mergeCell ref="AI12:AI17"/>
    <mergeCell ref="A18:A21"/>
    <mergeCell ref="B18:B21"/>
    <mergeCell ref="C18:C21"/>
    <mergeCell ref="Z18:Z21"/>
    <mergeCell ref="AA18:AA21"/>
    <mergeCell ref="AE22:AE26"/>
    <mergeCell ref="AF22:AF26"/>
    <mergeCell ref="AG22:AG26"/>
    <mergeCell ref="AH22:AH26"/>
    <mergeCell ref="AI22:AI26"/>
    <mergeCell ref="AH18:AH21"/>
    <mergeCell ref="AI18:AI21"/>
    <mergeCell ref="A22:A26"/>
    <mergeCell ref="B22:B26"/>
    <mergeCell ref="C22:C26"/>
    <mergeCell ref="Z22:Z26"/>
    <mergeCell ref="AA22:AA26"/>
    <mergeCell ref="AB22:AB26"/>
    <mergeCell ref="AC22:AC26"/>
    <mergeCell ref="AD22:AD26"/>
    <mergeCell ref="AB18:AB21"/>
    <mergeCell ref="AC18:AC21"/>
    <mergeCell ref="AD18:AD21"/>
    <mergeCell ref="AE18:AE21"/>
    <mergeCell ref="AF18:AF21"/>
    <mergeCell ref="AG18:AG21"/>
    <mergeCell ref="AE27:AE33"/>
    <mergeCell ref="AF27:AF33"/>
    <mergeCell ref="AG27:AG33"/>
    <mergeCell ref="AH27:AH33"/>
    <mergeCell ref="AI27:AI33"/>
    <mergeCell ref="A34:A41"/>
    <mergeCell ref="B34:B41"/>
    <mergeCell ref="C34:C41"/>
    <mergeCell ref="Z34:Z41"/>
    <mergeCell ref="AA34:AA41"/>
    <mergeCell ref="A27:A33"/>
    <mergeCell ref="B27:B33"/>
    <mergeCell ref="C27:C33"/>
    <mergeCell ref="Z27:Z33"/>
    <mergeCell ref="AA27:AA33"/>
    <mergeCell ref="AB27:AB33"/>
    <mergeCell ref="AC27:AC33"/>
    <mergeCell ref="AD27:AD33"/>
    <mergeCell ref="AE42:AE49"/>
    <mergeCell ref="AF42:AF49"/>
    <mergeCell ref="AG42:AG49"/>
    <mergeCell ref="AH42:AH49"/>
    <mergeCell ref="AI42:AI49"/>
    <mergeCell ref="AH34:AH41"/>
    <mergeCell ref="AI34:AI41"/>
    <mergeCell ref="A42:A49"/>
    <mergeCell ref="B42:B49"/>
    <mergeCell ref="C42:C49"/>
    <mergeCell ref="Z42:Z49"/>
    <mergeCell ref="AA42:AA49"/>
    <mergeCell ref="AB42:AB49"/>
    <mergeCell ref="AC42:AC49"/>
    <mergeCell ref="AD42:AD49"/>
    <mergeCell ref="AB34:AB41"/>
    <mergeCell ref="AC34:AC41"/>
    <mergeCell ref="AD34:AD41"/>
    <mergeCell ref="AE34:AE41"/>
    <mergeCell ref="AF34:AF41"/>
    <mergeCell ref="AG34:AG41"/>
    <mergeCell ref="A56:A61"/>
    <mergeCell ref="B56:B61"/>
    <mergeCell ref="C56:C61"/>
    <mergeCell ref="Z56:Z61"/>
    <mergeCell ref="AA56:AA61"/>
    <mergeCell ref="A50:A55"/>
    <mergeCell ref="B50:B55"/>
    <mergeCell ref="C50:C55"/>
    <mergeCell ref="Z50:Z55"/>
    <mergeCell ref="AA50:AA55"/>
    <mergeCell ref="D50:D55"/>
    <mergeCell ref="D56:D61"/>
    <mergeCell ref="AI56:AI61"/>
    <mergeCell ref="AB56:AB61"/>
    <mergeCell ref="AC56:AC61"/>
    <mergeCell ref="AD56:AD61"/>
    <mergeCell ref="AE56:AE61"/>
    <mergeCell ref="AF56:AF61"/>
    <mergeCell ref="AG56:AG61"/>
    <mergeCell ref="AE50:AE55"/>
    <mergeCell ref="AF50:AF55"/>
    <mergeCell ref="AG50:AG55"/>
    <mergeCell ref="AH50:AH55"/>
    <mergeCell ref="AI50:AI55"/>
    <mergeCell ref="AB50:AB55"/>
    <mergeCell ref="AC50:AC55"/>
    <mergeCell ref="AD50:AD55"/>
    <mergeCell ref="B72:B75"/>
    <mergeCell ref="C72:C75"/>
    <mergeCell ref="Z72:Z75"/>
    <mergeCell ref="AA72:AA75"/>
    <mergeCell ref="A62:A71"/>
    <mergeCell ref="B62:B71"/>
    <mergeCell ref="C62:C71"/>
    <mergeCell ref="Z62:Z71"/>
    <mergeCell ref="AA62:AA71"/>
    <mergeCell ref="AH90:AH101"/>
    <mergeCell ref="AI90:AI101"/>
    <mergeCell ref="AF72:AF75"/>
    <mergeCell ref="AG72:AG75"/>
    <mergeCell ref="A82:A85"/>
    <mergeCell ref="B82:B85"/>
    <mergeCell ref="C82:C85"/>
    <mergeCell ref="Z82:Z85"/>
    <mergeCell ref="AA82:AA85"/>
    <mergeCell ref="A86:A89"/>
    <mergeCell ref="B86:B89"/>
    <mergeCell ref="C86:C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AE76:AE81"/>
    <mergeCell ref="AF76:AF81"/>
    <mergeCell ref="AG76:AG81"/>
    <mergeCell ref="A72:A75"/>
    <mergeCell ref="AG102:AG103"/>
    <mergeCell ref="L104:Q104"/>
    <mergeCell ref="AE104:AE105"/>
    <mergeCell ref="AH86:AH89"/>
    <mergeCell ref="AI86:AI89"/>
    <mergeCell ref="AH82:AH85"/>
    <mergeCell ref="AI82:AI85"/>
    <mergeCell ref="A90:A101"/>
    <mergeCell ref="B90:B101"/>
    <mergeCell ref="C90:C101"/>
    <mergeCell ref="Z90:Z101"/>
    <mergeCell ref="AA90:AA101"/>
    <mergeCell ref="AB90:AB101"/>
    <mergeCell ref="AC90:AC101"/>
    <mergeCell ref="AD90:AD101"/>
    <mergeCell ref="AB82:AB85"/>
    <mergeCell ref="AC82:AC85"/>
    <mergeCell ref="AD82:AD85"/>
    <mergeCell ref="AE82:AE85"/>
    <mergeCell ref="AF82:AF85"/>
    <mergeCell ref="AG82:AG85"/>
    <mergeCell ref="AE90:AE101"/>
    <mergeCell ref="AF90:AF101"/>
    <mergeCell ref="AG90:AG101"/>
    <mergeCell ref="B104:B105"/>
    <mergeCell ref="C104:C105"/>
    <mergeCell ref="Z104:Z105"/>
    <mergeCell ref="AA104:AA105"/>
    <mergeCell ref="AB104:AB105"/>
    <mergeCell ref="AC104:AC105"/>
    <mergeCell ref="AD104:AD105"/>
    <mergeCell ref="AB102:AB103"/>
    <mergeCell ref="AC102:AC103"/>
    <mergeCell ref="AD102:AD103"/>
    <mergeCell ref="AH106:AH108"/>
    <mergeCell ref="AI106:AI108"/>
    <mergeCell ref="A109:A110"/>
    <mergeCell ref="B109:B110"/>
    <mergeCell ref="C109:C110"/>
    <mergeCell ref="Z109:Z110"/>
    <mergeCell ref="AA109:AA110"/>
    <mergeCell ref="AB109:AB110"/>
    <mergeCell ref="AC109:AC110"/>
    <mergeCell ref="AD109:AD110"/>
    <mergeCell ref="AB106:AB108"/>
    <mergeCell ref="AC106:AC108"/>
    <mergeCell ref="AD106:AD108"/>
    <mergeCell ref="AE106:AE108"/>
    <mergeCell ref="AF106:AF108"/>
    <mergeCell ref="AG106:AG108"/>
    <mergeCell ref="D109:D110"/>
    <mergeCell ref="A106:A108"/>
    <mergeCell ref="B106:B108"/>
    <mergeCell ref="C106:C108"/>
    <mergeCell ref="Z106:Z108"/>
    <mergeCell ref="AA106:AA108"/>
    <mergeCell ref="A76:A81"/>
    <mergeCell ref="B76:B81"/>
    <mergeCell ref="C76:C81"/>
    <mergeCell ref="Z76:Z81"/>
    <mergeCell ref="AA76:AA81"/>
    <mergeCell ref="AB76:AB81"/>
    <mergeCell ref="AC76:AC81"/>
    <mergeCell ref="AD76:AD81"/>
    <mergeCell ref="AB111:AB115"/>
    <mergeCell ref="AC111:AC115"/>
    <mergeCell ref="AD111:AD115"/>
    <mergeCell ref="A111:A115"/>
    <mergeCell ref="B111:B115"/>
    <mergeCell ref="C111:C115"/>
    <mergeCell ref="Z111:Z115"/>
    <mergeCell ref="AA111:AA115"/>
    <mergeCell ref="D111:D115"/>
    <mergeCell ref="A102:A103"/>
    <mergeCell ref="B102:B103"/>
    <mergeCell ref="C102:C103"/>
    <mergeCell ref="Z102:Z103"/>
    <mergeCell ref="AA102:AA103"/>
    <mergeCell ref="L102:Q102"/>
    <mergeCell ref="A104:A105"/>
    <mergeCell ref="D8:D11"/>
    <mergeCell ref="D12:D17"/>
    <mergeCell ref="D18:D21"/>
    <mergeCell ref="D22:D26"/>
    <mergeCell ref="D27:D33"/>
    <mergeCell ref="D34:D41"/>
    <mergeCell ref="D42:D49"/>
    <mergeCell ref="AH76:AH81"/>
    <mergeCell ref="AI76:AI81"/>
    <mergeCell ref="AE62:AE71"/>
    <mergeCell ref="AF62:AF71"/>
    <mergeCell ref="AG62:AG71"/>
    <mergeCell ref="AH62:AH71"/>
    <mergeCell ref="AI62:AI71"/>
    <mergeCell ref="AB62:AB71"/>
    <mergeCell ref="AC62:AC71"/>
    <mergeCell ref="AD62:AD71"/>
    <mergeCell ref="AH72:AH75"/>
    <mergeCell ref="AI72:AI75"/>
    <mergeCell ref="AB72:AB75"/>
    <mergeCell ref="AC72:AC75"/>
    <mergeCell ref="AD72:AD75"/>
    <mergeCell ref="AE72:AE75"/>
    <mergeCell ref="AH56:AH61"/>
    <mergeCell ref="AJ62:AJ71"/>
    <mergeCell ref="AJ72:AJ75"/>
    <mergeCell ref="AJ76:AJ81"/>
    <mergeCell ref="AJ82:AJ85"/>
    <mergeCell ref="AJ86:AJ89"/>
    <mergeCell ref="AJ90:AJ101"/>
    <mergeCell ref="AJ102:AJ103"/>
    <mergeCell ref="AJ104:AJ105"/>
    <mergeCell ref="D62:D71"/>
    <mergeCell ref="D72:D75"/>
    <mergeCell ref="D76:D81"/>
    <mergeCell ref="D82:D85"/>
    <mergeCell ref="D86:D89"/>
    <mergeCell ref="D90:D101"/>
    <mergeCell ref="D102:D103"/>
    <mergeCell ref="D104:D105"/>
    <mergeCell ref="AF104:AF105"/>
    <mergeCell ref="AG104:AG105"/>
    <mergeCell ref="AH104:AH105"/>
    <mergeCell ref="AI104:AI105"/>
    <mergeCell ref="AH102:AH103"/>
    <mergeCell ref="AI102:AI103"/>
    <mergeCell ref="AE102:AE103"/>
    <mergeCell ref="AF102:AF103"/>
    <mergeCell ref="AJ8:AJ11"/>
    <mergeCell ref="AJ12:AJ17"/>
    <mergeCell ref="AJ18:AJ21"/>
    <mergeCell ref="AJ22:AJ26"/>
    <mergeCell ref="AJ27:AJ33"/>
    <mergeCell ref="AJ34:AJ41"/>
    <mergeCell ref="AJ42:AJ49"/>
    <mergeCell ref="AJ50:AJ55"/>
    <mergeCell ref="AJ56:AJ61"/>
    <mergeCell ref="AJ106:AJ108"/>
    <mergeCell ref="AJ109:AJ110"/>
    <mergeCell ref="AJ111:AJ115"/>
    <mergeCell ref="AJ116:AJ118"/>
    <mergeCell ref="AJ119:AJ123"/>
    <mergeCell ref="AJ124:AJ128"/>
    <mergeCell ref="AJ129:AJ133"/>
    <mergeCell ref="AJ134:AJ145"/>
    <mergeCell ref="D116:D118"/>
    <mergeCell ref="D119:D123"/>
    <mergeCell ref="D124:D128"/>
    <mergeCell ref="D129:D133"/>
    <mergeCell ref="D134:D145"/>
    <mergeCell ref="D106:D108"/>
    <mergeCell ref="AH111:AH115"/>
    <mergeCell ref="AI111:AI115"/>
    <mergeCell ref="AE111:AE115"/>
    <mergeCell ref="AF111:AF115"/>
    <mergeCell ref="AG111:AG115"/>
    <mergeCell ref="AE109:AE110"/>
    <mergeCell ref="AF109:AF110"/>
    <mergeCell ref="AG109:AG110"/>
    <mergeCell ref="AH109:AH110"/>
    <mergeCell ref="AI109:AI110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9"/>
  <sheetViews>
    <sheetView tabSelected="1" topLeftCell="P1" zoomScale="85" zoomScaleNormal="85" workbookViewId="0">
      <selection activeCell="W18" sqref="W18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4.425781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911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32" t="s">
        <v>910</v>
      </c>
      <c r="E8" s="150" t="s">
        <v>12</v>
      </c>
      <c r="F8" s="137" t="s">
        <v>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66" t="s">
        <v>909</v>
      </c>
    </row>
    <row r="9" spans="1:37" s="50" customFormat="1" ht="33" customHeight="1" thickBot="1" x14ac:dyDescent="0.3">
      <c r="A9" s="148"/>
      <c r="B9" s="151"/>
      <c r="C9" s="154"/>
      <c r="D9" s="133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307"/>
    </row>
    <row r="10" spans="1:37" s="50" customFormat="1" ht="16.5" thickBot="1" x14ac:dyDescent="0.3">
      <c r="A10" s="148"/>
      <c r="B10" s="151"/>
      <c r="C10" s="154"/>
      <c r="D10" s="133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307"/>
    </row>
    <row r="11" spans="1:37" s="50" customFormat="1" ht="16.5" thickBot="1" x14ac:dyDescent="0.3">
      <c r="A11" s="149"/>
      <c r="B11" s="152"/>
      <c r="C11" s="155"/>
      <c r="D11" s="220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307"/>
    </row>
    <row r="12" spans="1:37" s="50" customFormat="1" ht="18.75" x14ac:dyDescent="0.25">
      <c r="A12" s="126">
        <v>1</v>
      </c>
      <c r="B12" s="129" t="s">
        <v>408</v>
      </c>
      <c r="C12" s="132" t="s">
        <v>92</v>
      </c>
      <c r="D12" s="132">
        <f>400*0.9</f>
        <v>360</v>
      </c>
      <c r="E12" s="381" t="s">
        <v>266</v>
      </c>
      <c r="F12" s="381">
        <v>96.3</v>
      </c>
      <c r="G12" s="381">
        <v>80.25</v>
      </c>
      <c r="H12" s="381">
        <v>80.25</v>
      </c>
      <c r="I12" s="381">
        <v>16.05</v>
      </c>
      <c r="J12" s="381">
        <v>32.1</v>
      </c>
      <c r="K12" s="381">
        <v>32.1</v>
      </c>
      <c r="L12" s="381">
        <v>130</v>
      </c>
      <c r="M12" s="381">
        <v>130</v>
      </c>
      <c r="N12" s="381">
        <v>97.9</v>
      </c>
      <c r="O12" s="381">
        <v>81.5</v>
      </c>
      <c r="P12" s="381">
        <v>81.5</v>
      </c>
      <c r="Q12" s="381">
        <v>48.9</v>
      </c>
      <c r="R12" s="398">
        <v>0.38</v>
      </c>
      <c r="S12" s="398">
        <v>0.38</v>
      </c>
      <c r="T12" s="398">
        <v>0.38</v>
      </c>
      <c r="U12" s="398">
        <v>0.38</v>
      </c>
      <c r="V12" s="19">
        <f t="shared" ref="V12:V19" si="0">IF(AND(F12=0,G12=0,H12=0),0,IF(AND(F12=0,G12=0),H12,IF(AND(F12=0,H12=0),G12,IF(AND(G12=0,H12=0),F12,IF(F12=0,(G12+H12)/2,IF(G12=0,(F12+H12)/2,IF(H12=0,(F12+G12)/2,(F12+G12+H12)/3)))))))</f>
        <v>85.600000000000009</v>
      </c>
      <c r="W12" s="19">
        <f t="shared" ref="W12:W19" si="1">IF(AND(I12=0,J12=0,K12=0),0,IF(AND(I12=0,J12=0),K12,IF(AND(I12=0,K12=0),J12,IF(AND(J12=0,K12=0),I12,IF(I12=0,(J12+K12)/2,IF(J12=0,(I12+K12)/2,IF(K12=0,(I12+J12)/2,(I12+J12+K12)/3)))))))</f>
        <v>26.75</v>
      </c>
      <c r="X12" s="19">
        <f t="shared" ref="X12:X19" si="2">IF(AND(L12=0,M12=0,N12=0),0,IF(AND(L12=0,M12=0),N12,IF(AND(L12=0,N12=0),M12,IF(AND(M12=0,N12=0),L12,IF(L12=0,(M12+N12)/2,IF(M12=0,(L12+N12)/2,IF(N12=0,(L12+M12)/2,(L12+M12+N12)/3)))))))</f>
        <v>119.3</v>
      </c>
      <c r="Y12" s="66">
        <f t="shared" ref="Y12:Y19" si="3">IF(AND(O12=0,P12=0,Q12=0),0,IF(AND(O12=0,P12=0),Q12,IF(AND(O12=0,Q12=0),P12,IF(AND(P12=0,Q12=0),O12,IF(O12=0,(P12+Q12)/2,IF(P12=0,(O12+Q12)/2,IF(Q12=0,(O12+P12)/2,(O12+P12+Q12)/3)))))))</f>
        <v>70.63333333333334</v>
      </c>
      <c r="Z12" s="116">
        <f>SUM(V12:V13)</f>
        <v>85.600000000000009</v>
      </c>
      <c r="AA12" s="105">
        <f>SUM(W12:W13)</f>
        <v>26.75</v>
      </c>
      <c r="AB12" s="105">
        <f>SUM(X12:X13)</f>
        <v>119.3</v>
      </c>
      <c r="AC12" s="105">
        <f>SUM(Y12:Y13)</f>
        <v>70.63333333333334</v>
      </c>
      <c r="AD12" s="105">
        <f>Z12*0.38*0.9*SQRT(3)</f>
        <v>50.7061338017404</v>
      </c>
      <c r="AE12" s="105">
        <f t="shared" ref="AE12:AG12" si="4">AA12*0.38*0.9*SQRT(3)</f>
        <v>15.845666813043874</v>
      </c>
      <c r="AF12" s="105">
        <f t="shared" si="4"/>
        <v>70.668712179294729</v>
      </c>
      <c r="AG12" s="105">
        <f t="shared" si="4"/>
        <v>41.840458538118348</v>
      </c>
      <c r="AH12" s="105">
        <f>MAX(Z12:AC13)</f>
        <v>119.3</v>
      </c>
      <c r="AI12" s="107">
        <f>AH12*0.38*0.9*SQRT(3)</f>
        <v>70.668712179294729</v>
      </c>
      <c r="AJ12" s="107">
        <f>D12-AI12</f>
        <v>289.33128782070526</v>
      </c>
    </row>
    <row r="13" spans="1:37" s="50" customFormat="1" ht="19.5" thickBot="1" x14ac:dyDescent="0.3">
      <c r="A13" s="128"/>
      <c r="B13" s="131"/>
      <c r="C13" s="134"/>
      <c r="D13" s="134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6"/>
      <c r="S13" s="396"/>
      <c r="T13" s="396"/>
      <c r="U13" s="396"/>
      <c r="V13" s="21">
        <f t="shared" si="0"/>
        <v>0</v>
      </c>
      <c r="W13" s="21">
        <f t="shared" si="1"/>
        <v>0</v>
      </c>
      <c r="X13" s="21">
        <f t="shared" si="2"/>
        <v>0</v>
      </c>
      <c r="Y13" s="68">
        <f t="shared" si="3"/>
        <v>0</v>
      </c>
      <c r="Z13" s="118"/>
      <c r="AA13" s="104"/>
      <c r="AB13" s="104"/>
      <c r="AC13" s="104"/>
      <c r="AD13" s="104"/>
      <c r="AE13" s="104"/>
      <c r="AF13" s="104"/>
      <c r="AG13" s="104"/>
      <c r="AH13" s="104"/>
      <c r="AI13" s="109"/>
      <c r="AJ13" s="109"/>
    </row>
    <row r="14" spans="1:37" s="50" customFormat="1" ht="18.75" x14ac:dyDescent="0.25">
      <c r="A14" s="201">
        <v>2</v>
      </c>
      <c r="B14" s="220" t="s">
        <v>21</v>
      </c>
      <c r="C14" s="132" t="s">
        <v>92</v>
      </c>
      <c r="D14" s="132">
        <f>400*0.9</f>
        <v>360</v>
      </c>
      <c r="E14" s="392" t="s">
        <v>267</v>
      </c>
      <c r="F14" s="392">
        <v>0</v>
      </c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392">
        <v>0</v>
      </c>
      <c r="Q14" s="392">
        <v>0</v>
      </c>
      <c r="R14" s="408">
        <v>0.38</v>
      </c>
      <c r="S14" s="408">
        <v>0.38</v>
      </c>
      <c r="T14" s="408">
        <v>0.38</v>
      </c>
      <c r="U14" s="408">
        <v>0.38</v>
      </c>
      <c r="V14" s="22">
        <f t="shared" si="0"/>
        <v>0</v>
      </c>
      <c r="W14" s="22">
        <f t="shared" si="1"/>
        <v>0</v>
      </c>
      <c r="X14" s="22">
        <f t="shared" si="2"/>
        <v>0</v>
      </c>
      <c r="Y14" s="69">
        <f t="shared" si="3"/>
        <v>0</v>
      </c>
      <c r="Z14" s="125">
        <f>SUM(V14:V15)</f>
        <v>0</v>
      </c>
      <c r="AA14" s="103">
        <f>SUM(W14:W15)</f>
        <v>0</v>
      </c>
      <c r="AB14" s="103">
        <f>SUM(X14:X15)</f>
        <v>0</v>
      </c>
      <c r="AC14" s="103">
        <f>SUM(Y14:Y15)</f>
        <v>0</v>
      </c>
      <c r="AD14" s="105">
        <f t="shared" ref="AD14:AG23" si="5">Z14*0.38*0.9*SQRT(3)</f>
        <v>0</v>
      </c>
      <c r="AE14" s="105">
        <f t="shared" si="5"/>
        <v>0</v>
      </c>
      <c r="AF14" s="105">
        <f t="shared" si="5"/>
        <v>0</v>
      </c>
      <c r="AG14" s="105">
        <f t="shared" si="5"/>
        <v>0</v>
      </c>
      <c r="AH14" s="103">
        <f>MAX(Z14:AC15)</f>
        <v>0</v>
      </c>
      <c r="AI14" s="107">
        <f t="shared" ref="AI14" si="6">AH14*0.38*0.9*SQRT(3)</f>
        <v>0</v>
      </c>
      <c r="AJ14" s="107">
        <f>D14-AI14</f>
        <v>360</v>
      </c>
    </row>
    <row r="15" spans="1:37" s="50" customFormat="1" ht="19.5" thickBot="1" x14ac:dyDescent="0.3">
      <c r="A15" s="128"/>
      <c r="B15" s="131"/>
      <c r="C15" s="134"/>
      <c r="D15" s="134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6"/>
      <c r="S15" s="396"/>
      <c r="T15" s="396"/>
      <c r="U15" s="396"/>
      <c r="V15" s="21">
        <f t="shared" si="0"/>
        <v>0</v>
      </c>
      <c r="W15" s="21">
        <f t="shared" si="1"/>
        <v>0</v>
      </c>
      <c r="X15" s="21">
        <f t="shared" si="2"/>
        <v>0</v>
      </c>
      <c r="Y15" s="68">
        <f t="shared" si="3"/>
        <v>0</v>
      </c>
      <c r="Z15" s="118"/>
      <c r="AA15" s="104"/>
      <c r="AB15" s="104"/>
      <c r="AC15" s="104"/>
      <c r="AD15" s="104"/>
      <c r="AE15" s="104"/>
      <c r="AF15" s="104"/>
      <c r="AG15" s="104"/>
      <c r="AH15" s="104"/>
      <c r="AI15" s="109"/>
      <c r="AJ15" s="109"/>
    </row>
    <row r="16" spans="1:37" s="50" customFormat="1" ht="18.75" x14ac:dyDescent="0.25">
      <c r="A16" s="123">
        <v>3</v>
      </c>
      <c r="B16" s="124" t="s">
        <v>29</v>
      </c>
      <c r="C16" s="119" t="s">
        <v>19</v>
      </c>
      <c r="D16" s="119">
        <f>160*0.9</f>
        <v>144</v>
      </c>
      <c r="E16" s="392" t="s">
        <v>268</v>
      </c>
      <c r="F16" s="392">
        <v>16.05</v>
      </c>
      <c r="G16" s="392">
        <v>16.05</v>
      </c>
      <c r="H16" s="392">
        <v>16.05</v>
      </c>
      <c r="I16" s="392">
        <v>16.05</v>
      </c>
      <c r="J16" s="392">
        <v>16.05</v>
      </c>
      <c r="K16" s="392">
        <v>16.05</v>
      </c>
      <c r="L16" s="392">
        <v>5</v>
      </c>
      <c r="M16" s="392">
        <v>5</v>
      </c>
      <c r="N16" s="392">
        <v>5</v>
      </c>
      <c r="O16" s="392">
        <v>5</v>
      </c>
      <c r="P16" s="392">
        <v>5</v>
      </c>
      <c r="Q16" s="392">
        <v>5</v>
      </c>
      <c r="R16" s="408">
        <v>0.38</v>
      </c>
      <c r="S16" s="408">
        <v>0.38</v>
      </c>
      <c r="T16" s="408">
        <v>0.38</v>
      </c>
      <c r="U16" s="408">
        <v>0.38</v>
      </c>
      <c r="V16" s="22">
        <f t="shared" si="0"/>
        <v>16.05</v>
      </c>
      <c r="W16" s="22">
        <f t="shared" si="1"/>
        <v>16.05</v>
      </c>
      <c r="X16" s="22">
        <f t="shared" si="2"/>
        <v>5</v>
      </c>
      <c r="Y16" s="69">
        <f t="shared" si="3"/>
        <v>5</v>
      </c>
      <c r="Z16" s="125">
        <f>SUM(V16:V18)</f>
        <v>16.05</v>
      </c>
      <c r="AA16" s="103">
        <f>SUM(W16:W18)</f>
        <v>16.05</v>
      </c>
      <c r="AB16" s="103">
        <f>SUM(X16:X18)</f>
        <v>5</v>
      </c>
      <c r="AC16" s="103">
        <f>SUM(Y16:Y18)</f>
        <v>5</v>
      </c>
      <c r="AD16" s="105">
        <f t="shared" ref="AD16" si="7">Z16*0.38*0.9*SQRT(3)</f>
        <v>9.5074000878263245</v>
      </c>
      <c r="AE16" s="105">
        <f t="shared" si="5"/>
        <v>9.5074000878263245</v>
      </c>
      <c r="AF16" s="105">
        <f t="shared" si="5"/>
        <v>2.9618068809427798</v>
      </c>
      <c r="AG16" s="105">
        <f t="shared" si="5"/>
        <v>2.9618068809427798</v>
      </c>
      <c r="AH16" s="103">
        <f>MAX(Z16:AC18)</f>
        <v>16.05</v>
      </c>
      <c r="AI16" s="107">
        <f t="shared" ref="AI16" si="8">AH16*0.38*0.9*SQRT(3)</f>
        <v>9.5074000878263245</v>
      </c>
      <c r="AJ16" s="107">
        <f>D16-AI16</f>
        <v>134.49259991217369</v>
      </c>
    </row>
    <row r="17" spans="1:36" s="50" customFormat="1" ht="18.75" x14ac:dyDescent="0.25">
      <c r="A17" s="111"/>
      <c r="B17" s="114"/>
      <c r="C17" s="120"/>
      <c r="D17" s="120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95"/>
      <c r="S17" s="395"/>
      <c r="T17" s="395"/>
      <c r="U17" s="395"/>
      <c r="V17" s="20">
        <f t="shared" si="0"/>
        <v>0</v>
      </c>
      <c r="W17" s="20">
        <f t="shared" si="1"/>
        <v>0</v>
      </c>
      <c r="X17" s="20">
        <f t="shared" si="2"/>
        <v>0</v>
      </c>
      <c r="Y17" s="67">
        <f t="shared" si="3"/>
        <v>0</v>
      </c>
      <c r="Z17" s="117"/>
      <c r="AA17" s="106"/>
      <c r="AB17" s="106"/>
      <c r="AC17" s="106"/>
      <c r="AD17" s="106"/>
      <c r="AE17" s="106"/>
      <c r="AF17" s="106"/>
      <c r="AG17" s="106"/>
      <c r="AH17" s="106"/>
      <c r="AI17" s="108"/>
      <c r="AJ17" s="108"/>
    </row>
    <row r="18" spans="1:36" s="50" customFormat="1" ht="19.5" thickBot="1" x14ac:dyDescent="0.3">
      <c r="A18" s="112"/>
      <c r="B18" s="115"/>
      <c r="C18" s="121"/>
      <c r="D18" s="12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6"/>
      <c r="S18" s="396"/>
      <c r="T18" s="396"/>
      <c r="U18" s="396"/>
      <c r="V18" s="21">
        <f t="shared" si="0"/>
        <v>0</v>
      </c>
      <c r="W18" s="21">
        <f t="shared" si="1"/>
        <v>0</v>
      </c>
      <c r="X18" s="21">
        <f t="shared" si="2"/>
        <v>0</v>
      </c>
      <c r="Y18" s="68">
        <f t="shared" si="3"/>
        <v>0</v>
      </c>
      <c r="Z18" s="118"/>
      <c r="AA18" s="104"/>
      <c r="AB18" s="104"/>
      <c r="AC18" s="104"/>
      <c r="AD18" s="104"/>
      <c r="AE18" s="104"/>
      <c r="AF18" s="104"/>
      <c r="AG18" s="104"/>
      <c r="AH18" s="104"/>
      <c r="AI18" s="109"/>
      <c r="AJ18" s="109"/>
    </row>
    <row r="19" spans="1:36" s="50" customFormat="1" ht="18.75" x14ac:dyDescent="0.25">
      <c r="A19" s="123">
        <v>4</v>
      </c>
      <c r="B19" s="124" t="s">
        <v>37</v>
      </c>
      <c r="C19" s="119" t="s">
        <v>92</v>
      </c>
      <c r="D19" s="119">
        <f>400*0.9</f>
        <v>360</v>
      </c>
      <c r="E19" s="392" t="s">
        <v>269</v>
      </c>
      <c r="F19" s="392">
        <v>160.5</v>
      </c>
      <c r="G19" s="392">
        <v>160.5</v>
      </c>
      <c r="H19" s="392">
        <v>160.5</v>
      </c>
      <c r="I19" s="392">
        <v>160.5</v>
      </c>
      <c r="J19" s="392">
        <v>160.5</v>
      </c>
      <c r="K19" s="392">
        <v>160.5</v>
      </c>
      <c r="L19" s="392">
        <v>46.5</v>
      </c>
      <c r="M19" s="392">
        <v>46.5</v>
      </c>
      <c r="N19" s="392">
        <v>46.5</v>
      </c>
      <c r="O19" s="392">
        <v>62</v>
      </c>
      <c r="P19" s="392">
        <v>62</v>
      </c>
      <c r="Q19" s="392">
        <v>62</v>
      </c>
      <c r="R19" s="408">
        <v>0.38</v>
      </c>
      <c r="S19" s="408">
        <v>0.38</v>
      </c>
      <c r="T19" s="408">
        <v>0.38</v>
      </c>
      <c r="U19" s="408">
        <v>0.38</v>
      </c>
      <c r="V19" s="22">
        <f t="shared" si="0"/>
        <v>160.5</v>
      </c>
      <c r="W19" s="22">
        <f t="shared" si="1"/>
        <v>160.5</v>
      </c>
      <c r="X19" s="22">
        <f t="shared" si="2"/>
        <v>46.5</v>
      </c>
      <c r="Y19" s="69">
        <f t="shared" si="3"/>
        <v>62</v>
      </c>
      <c r="Z19" s="125">
        <f>SUM(V19:V22)</f>
        <v>160.5</v>
      </c>
      <c r="AA19" s="103">
        <f>SUM(W19:W22)</f>
        <v>160.5</v>
      </c>
      <c r="AB19" s="103">
        <f>SUM(X19:X22)</f>
        <v>46.5</v>
      </c>
      <c r="AC19" s="103">
        <f>SUM(Y19:Y22)</f>
        <v>62</v>
      </c>
      <c r="AD19" s="105">
        <f t="shared" ref="AD19" si="9">Z19*0.38*0.9*SQRT(3)</f>
        <v>95.074000878263249</v>
      </c>
      <c r="AE19" s="105">
        <f t="shared" si="5"/>
        <v>95.074000878263249</v>
      </c>
      <c r="AF19" s="105">
        <f t="shared" si="5"/>
        <v>27.544803992767857</v>
      </c>
      <c r="AG19" s="105">
        <f t="shared" si="5"/>
        <v>36.726405323690472</v>
      </c>
      <c r="AH19" s="103">
        <f>MAX(Z19:AC22)</f>
        <v>160.5</v>
      </c>
      <c r="AI19" s="107">
        <f t="shared" ref="AI19" si="10">AH19*0.38*0.9*SQRT(3)</f>
        <v>95.074000878263249</v>
      </c>
      <c r="AJ19" s="107">
        <f>D19-AI19</f>
        <v>264.92599912173677</v>
      </c>
    </row>
    <row r="20" spans="1:36" s="50" customFormat="1" ht="18.75" x14ac:dyDescent="0.25">
      <c r="A20" s="111"/>
      <c r="B20" s="114"/>
      <c r="C20" s="120"/>
      <c r="D20" s="120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94"/>
      <c r="S20" s="394"/>
      <c r="T20" s="394"/>
      <c r="U20" s="394"/>
      <c r="V20" s="20">
        <f t="shared" ref="V20:V41" si="11">IF(AND(F20=0,G20=0,H20=0),0,IF(AND(F20=0,G20=0),H20,IF(AND(F20=0,H20=0),G20,IF(AND(G20=0,H20=0),F20,IF(F20=0,(G20+H20)/2,IF(G20=0,(F20+H20)/2,IF(H20=0,(F20+G20)/2,(F20+G20+H20)/3)))))))</f>
        <v>0</v>
      </c>
      <c r="W20" s="20">
        <f t="shared" ref="W20:W41" si="12">IF(AND(I20=0,J20=0,K20=0),0,IF(AND(I20=0,J20=0),K20,IF(AND(I20=0,K20=0),J20,IF(AND(J20=0,K20=0),I20,IF(I20=0,(J20+K20)/2,IF(J20=0,(I20+K20)/2,IF(K20=0,(I20+J20)/2,(I20+J20+K20)/3)))))))</f>
        <v>0</v>
      </c>
      <c r="X20" s="20">
        <f t="shared" ref="X20:X41" si="13">IF(AND(L20=0,M20=0,N20=0),0,IF(AND(L20=0,M20=0),N20,IF(AND(L20=0,N20=0),M20,IF(AND(M20=0,N20=0),L20,IF(L20=0,(M20+N20)/2,IF(M20=0,(L20+N20)/2,IF(N20=0,(L20+M20)/2,(L20+M20+N20)/3)))))))</f>
        <v>0</v>
      </c>
      <c r="Y20" s="67">
        <f t="shared" ref="Y20:Y41" si="14">IF(AND(O20=0,P20=0,Q20=0),0,IF(AND(O20=0,P20=0),Q20,IF(AND(O20=0,Q20=0),P20,IF(AND(P20=0,Q20=0),O20,IF(O20=0,(P20+Q20)/2,IF(P20=0,(O20+Q20)/2,IF(Q20=0,(O20+P20)/2,(O20+P20+Q20)/3)))))))</f>
        <v>0</v>
      </c>
      <c r="Z20" s="117"/>
      <c r="AA20" s="106"/>
      <c r="AB20" s="106"/>
      <c r="AC20" s="106"/>
      <c r="AD20" s="106"/>
      <c r="AE20" s="106"/>
      <c r="AF20" s="106"/>
      <c r="AG20" s="106"/>
      <c r="AH20" s="106"/>
      <c r="AI20" s="108"/>
      <c r="AJ20" s="108"/>
    </row>
    <row r="21" spans="1:36" s="50" customFormat="1" ht="18.75" x14ac:dyDescent="0.25">
      <c r="A21" s="111"/>
      <c r="B21" s="114"/>
      <c r="C21" s="120"/>
      <c r="D21" s="120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95"/>
      <c r="S21" s="395"/>
      <c r="T21" s="395"/>
      <c r="U21" s="395"/>
      <c r="V21" s="20">
        <f t="shared" si="11"/>
        <v>0</v>
      </c>
      <c r="W21" s="20">
        <f t="shared" si="12"/>
        <v>0</v>
      </c>
      <c r="X21" s="20">
        <f t="shared" si="13"/>
        <v>0</v>
      </c>
      <c r="Y21" s="67">
        <f t="shared" si="14"/>
        <v>0</v>
      </c>
      <c r="Z21" s="117"/>
      <c r="AA21" s="106"/>
      <c r="AB21" s="106"/>
      <c r="AC21" s="106"/>
      <c r="AD21" s="106"/>
      <c r="AE21" s="106"/>
      <c r="AF21" s="106"/>
      <c r="AG21" s="106"/>
      <c r="AH21" s="106"/>
      <c r="AI21" s="108"/>
      <c r="AJ21" s="108"/>
    </row>
    <row r="22" spans="1:36" s="50" customFormat="1" ht="19.5" thickBot="1" x14ac:dyDescent="0.3">
      <c r="A22" s="112"/>
      <c r="B22" s="115"/>
      <c r="C22" s="121"/>
      <c r="D22" s="12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6"/>
      <c r="S22" s="396"/>
      <c r="T22" s="396"/>
      <c r="U22" s="396"/>
      <c r="V22" s="21">
        <f t="shared" si="11"/>
        <v>0</v>
      </c>
      <c r="W22" s="21">
        <f t="shared" si="12"/>
        <v>0</v>
      </c>
      <c r="X22" s="21">
        <f t="shared" si="13"/>
        <v>0</v>
      </c>
      <c r="Y22" s="68">
        <f t="shared" si="14"/>
        <v>0</v>
      </c>
      <c r="Z22" s="118"/>
      <c r="AA22" s="104"/>
      <c r="AB22" s="104"/>
      <c r="AC22" s="104"/>
      <c r="AD22" s="104"/>
      <c r="AE22" s="104"/>
      <c r="AF22" s="104"/>
      <c r="AG22" s="104"/>
      <c r="AH22" s="104"/>
      <c r="AI22" s="109"/>
      <c r="AJ22" s="109"/>
    </row>
    <row r="23" spans="1:36" s="50" customFormat="1" ht="18.75" x14ac:dyDescent="0.25">
      <c r="A23" s="123">
        <v>5</v>
      </c>
      <c r="B23" s="124" t="s">
        <v>43</v>
      </c>
      <c r="C23" s="119" t="s">
        <v>19</v>
      </c>
      <c r="D23" s="119">
        <f>160*0.9</f>
        <v>144</v>
      </c>
      <c r="E23" s="392" t="s">
        <v>270</v>
      </c>
      <c r="F23" s="392">
        <v>30.2</v>
      </c>
      <c r="G23" s="392">
        <v>29</v>
      </c>
      <c r="H23" s="392">
        <v>33.4</v>
      </c>
      <c r="I23" s="392">
        <v>31.3</v>
      </c>
      <c r="J23" s="392">
        <v>28.8</v>
      </c>
      <c r="K23" s="392">
        <v>38.200000000000003</v>
      </c>
      <c r="L23" s="392">
        <v>39.200000000000003</v>
      </c>
      <c r="M23" s="392">
        <v>36.700000000000003</v>
      </c>
      <c r="N23" s="392">
        <v>45.1</v>
      </c>
      <c r="O23" s="392">
        <v>39.4</v>
      </c>
      <c r="P23" s="392">
        <v>37.299999999999997</v>
      </c>
      <c r="Q23" s="392">
        <v>45.4</v>
      </c>
      <c r="R23" s="408">
        <v>0.39300000000000002</v>
      </c>
      <c r="S23" s="408">
        <v>0.39200000000000002</v>
      </c>
      <c r="T23" s="408">
        <v>0.39100000000000001</v>
      </c>
      <c r="U23" s="408">
        <v>0.39200000000000002</v>
      </c>
      <c r="V23" s="22">
        <f t="shared" si="11"/>
        <v>30.866666666666664</v>
      </c>
      <c r="W23" s="22">
        <f t="shared" si="12"/>
        <v>32.766666666666673</v>
      </c>
      <c r="X23" s="22">
        <f t="shared" si="13"/>
        <v>40.333333333333336</v>
      </c>
      <c r="Y23" s="69">
        <f t="shared" si="14"/>
        <v>40.699999999999996</v>
      </c>
      <c r="Z23" s="125">
        <f>SUM(V23:V30)</f>
        <v>84.6</v>
      </c>
      <c r="AA23" s="103">
        <f>SUM(W23:W30)</f>
        <v>52.183333333333344</v>
      </c>
      <c r="AB23" s="103">
        <f>SUM(X23:X30)</f>
        <v>117.6</v>
      </c>
      <c r="AC23" s="103">
        <f>SUM(Y23:Y30)</f>
        <v>65.933333333333323</v>
      </c>
      <c r="AD23" s="105">
        <f t="shared" ref="AD23" si="15">Z23*0.38*0.9*SQRT(3)</f>
        <v>50.113772425551829</v>
      </c>
      <c r="AE23" s="105">
        <f t="shared" si="5"/>
        <v>30.911391147439492</v>
      </c>
      <c r="AF23" s="105">
        <f t="shared" si="5"/>
        <v>69.661697839774178</v>
      </c>
      <c r="AG23" s="105">
        <f t="shared" si="5"/>
        <v>39.05636007003212</v>
      </c>
      <c r="AH23" s="103">
        <f>MAX(Z23:AC30)</f>
        <v>117.6</v>
      </c>
      <c r="AI23" s="107">
        <f t="shared" ref="AI23" si="16">AH23*0.38*0.9*SQRT(3)</f>
        <v>69.661697839774178</v>
      </c>
      <c r="AJ23" s="107">
        <f>D23-AI23</f>
        <v>74.338302160225822</v>
      </c>
    </row>
    <row r="24" spans="1:36" s="50" customFormat="1" ht="18.75" x14ac:dyDescent="0.25">
      <c r="A24" s="111"/>
      <c r="B24" s="114"/>
      <c r="C24" s="120"/>
      <c r="D24" s="120"/>
      <c r="E24" s="383" t="s">
        <v>271</v>
      </c>
      <c r="F24" s="383">
        <v>5.8</v>
      </c>
      <c r="G24" s="383">
        <v>6.5</v>
      </c>
      <c r="H24" s="383">
        <v>6.1</v>
      </c>
      <c r="I24" s="383">
        <v>0.5</v>
      </c>
      <c r="J24" s="383">
        <v>0.6</v>
      </c>
      <c r="K24" s="383">
        <v>1</v>
      </c>
      <c r="L24" s="383">
        <v>0.7</v>
      </c>
      <c r="M24" s="383">
        <v>9.8000000000000007</v>
      </c>
      <c r="N24" s="383">
        <v>0.4</v>
      </c>
      <c r="O24" s="383">
        <v>0.6</v>
      </c>
      <c r="P24" s="383">
        <v>4.2</v>
      </c>
      <c r="Q24" s="383">
        <v>0</v>
      </c>
      <c r="R24" s="394">
        <v>0.39300000000000002</v>
      </c>
      <c r="S24" s="394">
        <v>0.39200000000000002</v>
      </c>
      <c r="T24" s="394">
        <v>0.39100000000000001</v>
      </c>
      <c r="U24" s="394">
        <v>0.39200000000000002</v>
      </c>
      <c r="V24" s="20">
        <f t="shared" si="11"/>
        <v>6.1333333333333329</v>
      </c>
      <c r="W24" s="20">
        <f t="shared" si="12"/>
        <v>0.70000000000000007</v>
      </c>
      <c r="X24" s="20">
        <f t="shared" si="13"/>
        <v>3.6333333333333333</v>
      </c>
      <c r="Y24" s="67">
        <f t="shared" si="14"/>
        <v>2.4</v>
      </c>
      <c r="Z24" s="117"/>
      <c r="AA24" s="106"/>
      <c r="AB24" s="106"/>
      <c r="AC24" s="106"/>
      <c r="AD24" s="106"/>
      <c r="AE24" s="106"/>
      <c r="AF24" s="106"/>
      <c r="AG24" s="106"/>
      <c r="AH24" s="106"/>
      <c r="AI24" s="108"/>
      <c r="AJ24" s="108"/>
    </row>
    <row r="25" spans="1:36" s="50" customFormat="1" ht="18.75" x14ac:dyDescent="0.25">
      <c r="A25" s="111"/>
      <c r="B25" s="114"/>
      <c r="C25" s="120"/>
      <c r="D25" s="120"/>
      <c r="E25" s="385" t="s">
        <v>272</v>
      </c>
      <c r="F25" s="385">
        <v>22.2</v>
      </c>
      <c r="G25" s="385">
        <v>4.5</v>
      </c>
      <c r="H25" s="385">
        <v>19.5</v>
      </c>
      <c r="I25" s="385">
        <v>8.4</v>
      </c>
      <c r="J25" s="385">
        <v>2.4</v>
      </c>
      <c r="K25" s="385">
        <v>6</v>
      </c>
      <c r="L25" s="385">
        <v>11</v>
      </c>
      <c r="M25" s="385">
        <v>15.4</v>
      </c>
      <c r="N25" s="385">
        <v>50.7</v>
      </c>
      <c r="O25" s="385">
        <v>8.1999999999999993</v>
      </c>
      <c r="P25" s="385">
        <v>1.7</v>
      </c>
      <c r="Q25" s="385">
        <v>10.3</v>
      </c>
      <c r="R25" s="394">
        <v>0.39300000000000002</v>
      </c>
      <c r="S25" s="394">
        <v>0.39200000000000002</v>
      </c>
      <c r="T25" s="394">
        <v>0.39100000000000001</v>
      </c>
      <c r="U25" s="394">
        <v>0.39200000000000002</v>
      </c>
      <c r="V25" s="20">
        <f t="shared" si="11"/>
        <v>15.4</v>
      </c>
      <c r="W25" s="20">
        <f t="shared" si="12"/>
        <v>5.6000000000000005</v>
      </c>
      <c r="X25" s="20">
        <f t="shared" si="13"/>
        <v>25.7</v>
      </c>
      <c r="Y25" s="67">
        <f t="shared" si="14"/>
        <v>6.7333333333333334</v>
      </c>
      <c r="Z25" s="117"/>
      <c r="AA25" s="106"/>
      <c r="AB25" s="106"/>
      <c r="AC25" s="106"/>
      <c r="AD25" s="106"/>
      <c r="AE25" s="106"/>
      <c r="AF25" s="106"/>
      <c r="AG25" s="106"/>
      <c r="AH25" s="106"/>
      <c r="AI25" s="108"/>
      <c r="AJ25" s="108"/>
    </row>
    <row r="26" spans="1:36" s="50" customFormat="1" ht="18.75" x14ac:dyDescent="0.25">
      <c r="A26" s="111"/>
      <c r="B26" s="114"/>
      <c r="C26" s="120"/>
      <c r="D26" s="120"/>
      <c r="E26" s="383" t="s">
        <v>273</v>
      </c>
      <c r="F26" s="383">
        <v>0</v>
      </c>
      <c r="G26" s="383">
        <v>0.3</v>
      </c>
      <c r="H26" s="383">
        <v>5.9</v>
      </c>
      <c r="I26" s="383">
        <v>0</v>
      </c>
      <c r="J26" s="383">
        <v>0.4</v>
      </c>
      <c r="K26" s="383">
        <v>6.1</v>
      </c>
      <c r="L26" s="383">
        <v>3.7</v>
      </c>
      <c r="M26" s="383">
        <v>17.2</v>
      </c>
      <c r="N26" s="383">
        <v>12.8</v>
      </c>
      <c r="O26" s="383">
        <v>3.6</v>
      </c>
      <c r="P26" s="383">
        <v>7.9</v>
      </c>
      <c r="Q26" s="383">
        <v>2.9</v>
      </c>
      <c r="R26" s="394">
        <v>0.39300000000000002</v>
      </c>
      <c r="S26" s="394">
        <v>0.39200000000000002</v>
      </c>
      <c r="T26" s="394">
        <v>0.39100000000000001</v>
      </c>
      <c r="U26" s="394">
        <v>0.39200000000000002</v>
      </c>
      <c r="V26" s="20">
        <f t="shared" si="11"/>
        <v>3.1</v>
      </c>
      <c r="W26" s="20">
        <f t="shared" si="12"/>
        <v>3.25</v>
      </c>
      <c r="X26" s="20">
        <f t="shared" si="13"/>
        <v>11.233333333333334</v>
      </c>
      <c r="Y26" s="67">
        <f t="shared" si="14"/>
        <v>4.8</v>
      </c>
      <c r="Z26" s="117"/>
      <c r="AA26" s="106"/>
      <c r="AB26" s="106"/>
      <c r="AC26" s="106"/>
      <c r="AD26" s="106"/>
      <c r="AE26" s="106"/>
      <c r="AF26" s="106"/>
      <c r="AG26" s="106"/>
      <c r="AH26" s="106"/>
      <c r="AI26" s="108"/>
      <c r="AJ26" s="108"/>
    </row>
    <row r="27" spans="1:36" s="50" customFormat="1" ht="18.75" x14ac:dyDescent="0.25">
      <c r="A27" s="111"/>
      <c r="B27" s="114"/>
      <c r="C27" s="120"/>
      <c r="D27" s="120"/>
      <c r="E27" s="385" t="s">
        <v>274</v>
      </c>
      <c r="F27" s="385">
        <v>29.9</v>
      </c>
      <c r="G27" s="385">
        <v>12.9</v>
      </c>
      <c r="H27" s="385">
        <v>44.5</v>
      </c>
      <c r="I27" s="385">
        <v>6</v>
      </c>
      <c r="J27" s="385">
        <v>1.2</v>
      </c>
      <c r="K27" s="385">
        <v>22.4</v>
      </c>
      <c r="L27" s="385">
        <v>28.3</v>
      </c>
      <c r="M27" s="385">
        <v>30.7</v>
      </c>
      <c r="N27" s="385">
        <v>51.1</v>
      </c>
      <c r="O27" s="385">
        <v>14.1</v>
      </c>
      <c r="P27" s="385">
        <v>4.5</v>
      </c>
      <c r="Q27" s="385">
        <v>15.3</v>
      </c>
      <c r="R27" s="395">
        <v>0.39300000000000002</v>
      </c>
      <c r="S27" s="395">
        <v>0.39200000000000002</v>
      </c>
      <c r="T27" s="395">
        <v>0.39100000000000001</v>
      </c>
      <c r="U27" s="395">
        <v>0.39200000000000002</v>
      </c>
      <c r="V27" s="20">
        <f t="shared" si="11"/>
        <v>29.099999999999998</v>
      </c>
      <c r="W27" s="20">
        <f t="shared" si="12"/>
        <v>9.8666666666666654</v>
      </c>
      <c r="X27" s="20">
        <f t="shared" si="13"/>
        <v>36.699999999999996</v>
      </c>
      <c r="Y27" s="67">
        <f t="shared" si="14"/>
        <v>11.300000000000002</v>
      </c>
      <c r="Z27" s="117"/>
      <c r="AA27" s="106"/>
      <c r="AB27" s="106"/>
      <c r="AC27" s="106"/>
      <c r="AD27" s="106"/>
      <c r="AE27" s="106"/>
      <c r="AF27" s="106"/>
      <c r="AG27" s="106"/>
      <c r="AH27" s="106"/>
      <c r="AI27" s="108"/>
      <c r="AJ27" s="108"/>
    </row>
    <row r="28" spans="1:36" s="50" customFormat="1" ht="18.75" x14ac:dyDescent="0.25">
      <c r="A28" s="111"/>
      <c r="B28" s="114"/>
      <c r="C28" s="120"/>
      <c r="D28" s="120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94"/>
      <c r="S28" s="394"/>
      <c r="T28" s="394"/>
      <c r="U28" s="394"/>
      <c r="V28" s="20">
        <f t="shared" si="11"/>
        <v>0</v>
      </c>
      <c r="W28" s="20">
        <f t="shared" si="12"/>
        <v>0</v>
      </c>
      <c r="X28" s="20">
        <f t="shared" si="13"/>
        <v>0</v>
      </c>
      <c r="Y28" s="67">
        <f t="shared" si="14"/>
        <v>0</v>
      </c>
      <c r="Z28" s="117"/>
      <c r="AA28" s="106"/>
      <c r="AB28" s="106"/>
      <c r="AC28" s="106"/>
      <c r="AD28" s="106"/>
      <c r="AE28" s="106"/>
      <c r="AF28" s="106"/>
      <c r="AG28" s="106"/>
      <c r="AH28" s="106"/>
      <c r="AI28" s="108"/>
      <c r="AJ28" s="108"/>
    </row>
    <row r="29" spans="1:36" s="50" customFormat="1" ht="18.75" x14ac:dyDescent="0.25">
      <c r="A29" s="111"/>
      <c r="B29" s="114"/>
      <c r="C29" s="120"/>
      <c r="D29" s="120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95"/>
      <c r="S29" s="395"/>
      <c r="T29" s="395"/>
      <c r="U29" s="395"/>
      <c r="V29" s="20">
        <f t="shared" si="11"/>
        <v>0</v>
      </c>
      <c r="W29" s="20">
        <f t="shared" si="12"/>
        <v>0</v>
      </c>
      <c r="X29" s="20">
        <f t="shared" si="13"/>
        <v>0</v>
      </c>
      <c r="Y29" s="67">
        <f t="shared" si="14"/>
        <v>0</v>
      </c>
      <c r="Z29" s="117"/>
      <c r="AA29" s="106"/>
      <c r="AB29" s="106"/>
      <c r="AC29" s="106"/>
      <c r="AD29" s="106"/>
      <c r="AE29" s="106"/>
      <c r="AF29" s="106"/>
      <c r="AG29" s="106"/>
      <c r="AH29" s="106"/>
      <c r="AI29" s="108"/>
      <c r="AJ29" s="108"/>
    </row>
    <row r="30" spans="1:36" s="50" customFormat="1" ht="19.5" thickBot="1" x14ac:dyDescent="0.3">
      <c r="A30" s="112"/>
      <c r="B30" s="115"/>
      <c r="C30" s="121"/>
      <c r="D30" s="12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6"/>
      <c r="S30" s="396"/>
      <c r="T30" s="396"/>
      <c r="U30" s="396"/>
      <c r="V30" s="21">
        <f t="shared" si="11"/>
        <v>0</v>
      </c>
      <c r="W30" s="21">
        <f t="shared" si="12"/>
        <v>0</v>
      </c>
      <c r="X30" s="21">
        <f t="shared" si="13"/>
        <v>0</v>
      </c>
      <c r="Y30" s="68">
        <f t="shared" si="14"/>
        <v>0</v>
      </c>
      <c r="Z30" s="118"/>
      <c r="AA30" s="104"/>
      <c r="AB30" s="104"/>
      <c r="AC30" s="104"/>
      <c r="AD30" s="104"/>
      <c r="AE30" s="104"/>
      <c r="AF30" s="104"/>
      <c r="AG30" s="104"/>
      <c r="AH30" s="104"/>
      <c r="AI30" s="109"/>
      <c r="AJ30" s="109"/>
    </row>
    <row r="31" spans="1:36" s="50" customFormat="1" ht="18.75" x14ac:dyDescent="0.25">
      <c r="A31" s="123">
        <v>6</v>
      </c>
      <c r="B31" s="124" t="s">
        <v>47</v>
      </c>
      <c r="C31" s="119" t="s">
        <v>19</v>
      </c>
      <c r="D31" s="119">
        <f>160*0.9</f>
        <v>144</v>
      </c>
      <c r="E31" s="392" t="s">
        <v>275</v>
      </c>
      <c r="F31" s="392">
        <v>2.9</v>
      </c>
      <c r="G31" s="392">
        <v>5.6</v>
      </c>
      <c r="H31" s="392">
        <v>5.3</v>
      </c>
      <c r="I31" s="392">
        <v>2.9</v>
      </c>
      <c r="J31" s="392">
        <v>5.6</v>
      </c>
      <c r="K31" s="392">
        <v>5.8</v>
      </c>
      <c r="L31" s="392">
        <v>12.5</v>
      </c>
      <c r="M31" s="392">
        <v>23.7</v>
      </c>
      <c r="N31" s="392">
        <v>7.6</v>
      </c>
      <c r="O31" s="392">
        <v>10.7</v>
      </c>
      <c r="P31" s="392">
        <v>12.9</v>
      </c>
      <c r="Q31" s="392">
        <v>7.9</v>
      </c>
      <c r="R31" s="408">
        <v>0.39500000000000002</v>
      </c>
      <c r="S31" s="408">
        <v>0.39200000000000002</v>
      </c>
      <c r="T31" s="408">
        <v>0.39200000000000002</v>
      </c>
      <c r="U31" s="408">
        <v>0.39300000000000002</v>
      </c>
      <c r="V31" s="22">
        <f t="shared" si="11"/>
        <v>4.6000000000000005</v>
      </c>
      <c r="W31" s="22">
        <f t="shared" si="12"/>
        <v>4.7666666666666666</v>
      </c>
      <c r="X31" s="22">
        <f t="shared" si="13"/>
        <v>14.600000000000001</v>
      </c>
      <c r="Y31" s="69">
        <f t="shared" si="14"/>
        <v>10.5</v>
      </c>
      <c r="Z31" s="125">
        <f>SUM(V31:V35)</f>
        <v>17.466666666666669</v>
      </c>
      <c r="AA31" s="103">
        <f>SUM(W31:W35)</f>
        <v>14.616666666666667</v>
      </c>
      <c r="AB31" s="103">
        <f>SUM(X31:X35)</f>
        <v>41.016666666666673</v>
      </c>
      <c r="AC31" s="103">
        <f>SUM(Y31:Y35)</f>
        <v>43.483333333333334</v>
      </c>
      <c r="AD31" s="105">
        <f t="shared" ref="AD31:AG48" si="17">Z31*0.38*0.9*SQRT(3)</f>
        <v>10.346578704093448</v>
      </c>
      <c r="AE31" s="105">
        <f t="shared" si="17"/>
        <v>8.6583487819560609</v>
      </c>
      <c r="AF31" s="105">
        <f t="shared" si="17"/>
        <v>24.296689113333944</v>
      </c>
      <c r="AG31" s="105">
        <f t="shared" si="17"/>
        <v>25.757847174599046</v>
      </c>
      <c r="AH31" s="103">
        <f>MAX(Z31:AC35)</f>
        <v>43.483333333333334</v>
      </c>
      <c r="AI31" s="107">
        <f t="shared" ref="AI31" si="18">AH31*0.38*0.9*SQRT(3)</f>
        <v>25.757847174599046</v>
      </c>
      <c r="AJ31" s="107">
        <f>D31-AI31</f>
        <v>118.24215282540095</v>
      </c>
    </row>
    <row r="32" spans="1:36" s="50" customFormat="1" ht="18.75" x14ac:dyDescent="0.25">
      <c r="A32" s="111"/>
      <c r="B32" s="114"/>
      <c r="C32" s="120"/>
      <c r="D32" s="120"/>
      <c r="E32" s="383" t="s">
        <v>276</v>
      </c>
      <c r="F32" s="383">
        <v>17.7</v>
      </c>
      <c r="G32" s="383">
        <v>0.6</v>
      </c>
      <c r="H32" s="383">
        <v>2.9</v>
      </c>
      <c r="I32" s="383">
        <v>21.1</v>
      </c>
      <c r="J32" s="383">
        <v>0.8</v>
      </c>
      <c r="K32" s="383">
        <v>3</v>
      </c>
      <c r="L32" s="383">
        <v>16.100000000000001</v>
      </c>
      <c r="M32" s="383">
        <v>7.5</v>
      </c>
      <c r="N32" s="383">
        <v>3.6</v>
      </c>
      <c r="O32" s="383">
        <v>24</v>
      </c>
      <c r="P32" s="383">
        <v>15.4</v>
      </c>
      <c r="Q32" s="383">
        <v>3.3</v>
      </c>
      <c r="R32" s="394">
        <v>0.39500000000000002</v>
      </c>
      <c r="S32" s="394">
        <v>0.39200000000000002</v>
      </c>
      <c r="T32" s="394">
        <v>0.39200000000000002</v>
      </c>
      <c r="U32" s="394">
        <v>0.39300000000000002</v>
      </c>
      <c r="V32" s="20">
        <f t="shared" si="11"/>
        <v>7.0666666666666664</v>
      </c>
      <c r="W32" s="20">
        <f t="shared" si="12"/>
        <v>8.3000000000000007</v>
      </c>
      <c r="X32" s="20">
        <f t="shared" si="13"/>
        <v>9.0666666666666682</v>
      </c>
      <c r="Y32" s="67">
        <f t="shared" si="14"/>
        <v>14.233333333333333</v>
      </c>
      <c r="Z32" s="117"/>
      <c r="AA32" s="106"/>
      <c r="AB32" s="106"/>
      <c r="AC32" s="106"/>
      <c r="AD32" s="106"/>
      <c r="AE32" s="106"/>
      <c r="AF32" s="106"/>
      <c r="AG32" s="106"/>
      <c r="AH32" s="106"/>
      <c r="AI32" s="108"/>
      <c r="AJ32" s="108"/>
    </row>
    <row r="33" spans="1:36" s="50" customFormat="1" ht="18.75" x14ac:dyDescent="0.25">
      <c r="A33" s="111"/>
      <c r="B33" s="114"/>
      <c r="C33" s="120"/>
      <c r="D33" s="120"/>
      <c r="E33" s="385" t="s">
        <v>277</v>
      </c>
      <c r="F33" s="385">
        <v>0</v>
      </c>
      <c r="G33" s="385">
        <v>11.5</v>
      </c>
      <c r="H33" s="385">
        <v>0.1</v>
      </c>
      <c r="I33" s="385">
        <v>0.1</v>
      </c>
      <c r="J33" s="385">
        <v>3</v>
      </c>
      <c r="K33" s="385">
        <v>0</v>
      </c>
      <c r="L33" s="385">
        <v>0</v>
      </c>
      <c r="M33" s="385">
        <v>18.7</v>
      </c>
      <c r="N33" s="385">
        <v>16</v>
      </c>
      <c r="O33" s="385">
        <v>0</v>
      </c>
      <c r="P33" s="385">
        <v>19.3</v>
      </c>
      <c r="Q33" s="385">
        <v>18.2</v>
      </c>
      <c r="R33" s="395">
        <v>0.39500000000000002</v>
      </c>
      <c r="S33" s="395">
        <v>0.39200000000000002</v>
      </c>
      <c r="T33" s="395">
        <v>0.39200000000000002</v>
      </c>
      <c r="U33" s="395">
        <v>0.39300000000000002</v>
      </c>
      <c r="V33" s="20">
        <f t="shared" si="11"/>
        <v>5.8</v>
      </c>
      <c r="W33" s="20">
        <f t="shared" si="12"/>
        <v>1.55</v>
      </c>
      <c r="X33" s="20">
        <f t="shared" si="13"/>
        <v>17.350000000000001</v>
      </c>
      <c r="Y33" s="67">
        <f t="shared" si="14"/>
        <v>18.75</v>
      </c>
      <c r="Z33" s="117"/>
      <c r="AA33" s="106"/>
      <c r="AB33" s="106"/>
      <c r="AC33" s="106"/>
      <c r="AD33" s="106"/>
      <c r="AE33" s="106"/>
      <c r="AF33" s="106"/>
      <c r="AG33" s="106"/>
      <c r="AH33" s="106"/>
      <c r="AI33" s="108"/>
      <c r="AJ33" s="108"/>
    </row>
    <row r="34" spans="1:36" s="50" customFormat="1" ht="18.75" x14ac:dyDescent="0.25">
      <c r="A34" s="111"/>
      <c r="B34" s="114"/>
      <c r="C34" s="120"/>
      <c r="D34" s="120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95"/>
      <c r="S34" s="395"/>
      <c r="T34" s="395"/>
      <c r="U34" s="395"/>
      <c r="V34" s="20">
        <f t="shared" si="11"/>
        <v>0</v>
      </c>
      <c r="W34" s="20">
        <f t="shared" si="12"/>
        <v>0</v>
      </c>
      <c r="X34" s="20">
        <f t="shared" si="13"/>
        <v>0</v>
      </c>
      <c r="Y34" s="67">
        <f t="shared" si="14"/>
        <v>0</v>
      </c>
      <c r="Z34" s="117"/>
      <c r="AA34" s="106"/>
      <c r="AB34" s="106"/>
      <c r="AC34" s="106"/>
      <c r="AD34" s="106"/>
      <c r="AE34" s="106"/>
      <c r="AF34" s="106"/>
      <c r="AG34" s="106"/>
      <c r="AH34" s="106"/>
      <c r="AI34" s="108"/>
      <c r="AJ34" s="108"/>
    </row>
    <row r="35" spans="1:36" s="50" customFormat="1" ht="19.5" thickBot="1" x14ac:dyDescent="0.3">
      <c r="A35" s="112"/>
      <c r="B35" s="115"/>
      <c r="C35" s="121"/>
      <c r="D35" s="12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6"/>
      <c r="S35" s="396"/>
      <c r="T35" s="396"/>
      <c r="U35" s="396"/>
      <c r="V35" s="21">
        <f t="shared" si="11"/>
        <v>0</v>
      </c>
      <c r="W35" s="21">
        <f t="shared" si="12"/>
        <v>0</v>
      </c>
      <c r="X35" s="21">
        <f t="shared" si="13"/>
        <v>0</v>
      </c>
      <c r="Y35" s="68">
        <f t="shared" si="14"/>
        <v>0</v>
      </c>
      <c r="Z35" s="118"/>
      <c r="AA35" s="104"/>
      <c r="AB35" s="104"/>
      <c r="AC35" s="104"/>
      <c r="AD35" s="104"/>
      <c r="AE35" s="104"/>
      <c r="AF35" s="104"/>
      <c r="AG35" s="104"/>
      <c r="AH35" s="104"/>
      <c r="AI35" s="109"/>
      <c r="AJ35" s="109"/>
    </row>
    <row r="36" spans="1:36" s="50" customFormat="1" ht="18.75" x14ac:dyDescent="0.25">
      <c r="A36" s="123">
        <v>7</v>
      </c>
      <c r="B36" s="124" t="s">
        <v>50</v>
      </c>
      <c r="C36" s="119" t="s">
        <v>22</v>
      </c>
      <c r="D36" s="119">
        <f>250*0.9</f>
        <v>225</v>
      </c>
      <c r="E36" s="392" t="s">
        <v>28</v>
      </c>
      <c r="F36" s="392">
        <v>24</v>
      </c>
      <c r="G36" s="392">
        <v>5.2</v>
      </c>
      <c r="H36" s="392">
        <v>6.8</v>
      </c>
      <c r="I36" s="392">
        <v>24</v>
      </c>
      <c r="J36" s="392">
        <v>6.4</v>
      </c>
      <c r="K36" s="392">
        <v>10.5</v>
      </c>
      <c r="L36" s="392">
        <v>32.5</v>
      </c>
      <c r="M36" s="392">
        <v>29.9</v>
      </c>
      <c r="N36" s="392">
        <v>15.6</v>
      </c>
      <c r="O36" s="392">
        <v>33.1</v>
      </c>
      <c r="P36" s="392">
        <v>25.1</v>
      </c>
      <c r="Q36" s="392">
        <v>12</v>
      </c>
      <c r="R36" s="408">
        <v>0.39800000000000002</v>
      </c>
      <c r="S36" s="408">
        <v>0.39800000000000002</v>
      </c>
      <c r="T36" s="408">
        <v>0.38</v>
      </c>
      <c r="U36" s="408">
        <v>0.39700000000000002</v>
      </c>
      <c r="V36" s="22">
        <f t="shared" si="11"/>
        <v>12</v>
      </c>
      <c r="W36" s="22">
        <f t="shared" si="12"/>
        <v>13.633333333333333</v>
      </c>
      <c r="X36" s="22">
        <f t="shared" si="13"/>
        <v>26</v>
      </c>
      <c r="Y36" s="69">
        <f t="shared" si="14"/>
        <v>23.400000000000002</v>
      </c>
      <c r="Z36" s="125">
        <f>SUM(V36:V43)</f>
        <v>36.866666666666667</v>
      </c>
      <c r="AA36" s="103">
        <f>SUM(W36:W43)</f>
        <v>36.6</v>
      </c>
      <c r="AB36" s="103">
        <f>SUM(X36:X43)</f>
        <v>80.3</v>
      </c>
      <c r="AC36" s="103">
        <f>SUM(Y36:Y43)</f>
        <v>74.566666666666663</v>
      </c>
      <c r="AD36" s="105">
        <f t="shared" ref="AD36" si="19">Z36*0.38*0.9*SQRT(3)</f>
        <v>21.838389402151435</v>
      </c>
      <c r="AE36" s="105">
        <f t="shared" si="17"/>
        <v>21.680426368501152</v>
      </c>
      <c r="AF36" s="105">
        <f t="shared" si="17"/>
        <v>47.566618507941044</v>
      </c>
      <c r="AG36" s="105">
        <f t="shared" si="17"/>
        <v>44.17041328445999</v>
      </c>
      <c r="AH36" s="103">
        <f>MAX(Z36:AC43)</f>
        <v>80.3</v>
      </c>
      <c r="AI36" s="107">
        <f t="shared" ref="AI36" si="20">AH36*0.38*0.9*SQRT(3)</f>
        <v>47.566618507941044</v>
      </c>
      <c r="AJ36" s="107">
        <f>D36-AI36</f>
        <v>177.43338149205897</v>
      </c>
    </row>
    <row r="37" spans="1:36" s="50" customFormat="1" ht="18.75" x14ac:dyDescent="0.25">
      <c r="A37" s="111"/>
      <c r="B37" s="114"/>
      <c r="C37" s="120"/>
      <c r="D37" s="120"/>
      <c r="E37" s="383" t="s">
        <v>278</v>
      </c>
      <c r="F37" s="383">
        <v>5.4</v>
      </c>
      <c r="G37" s="383">
        <v>0</v>
      </c>
      <c r="H37" s="383">
        <v>0</v>
      </c>
      <c r="I37" s="383">
        <v>5.3</v>
      </c>
      <c r="J37" s="383">
        <v>0</v>
      </c>
      <c r="K37" s="383">
        <v>0</v>
      </c>
      <c r="L37" s="383">
        <v>6.8</v>
      </c>
      <c r="M37" s="383">
        <v>0</v>
      </c>
      <c r="N37" s="383">
        <v>0</v>
      </c>
      <c r="O37" s="383">
        <v>8.3000000000000007</v>
      </c>
      <c r="P37" s="383">
        <v>0</v>
      </c>
      <c r="Q37" s="383">
        <v>0</v>
      </c>
      <c r="R37" s="394">
        <v>0.39800000000000002</v>
      </c>
      <c r="S37" s="394">
        <v>0.39800000000000002</v>
      </c>
      <c r="T37" s="394">
        <v>0.38</v>
      </c>
      <c r="U37" s="394">
        <v>0.39700000000000002</v>
      </c>
      <c r="V37" s="20">
        <f t="shared" si="11"/>
        <v>5.4</v>
      </c>
      <c r="W37" s="20">
        <f t="shared" si="12"/>
        <v>5.3</v>
      </c>
      <c r="X37" s="20">
        <f t="shared" si="13"/>
        <v>6.8</v>
      </c>
      <c r="Y37" s="67">
        <f t="shared" si="14"/>
        <v>8.3000000000000007</v>
      </c>
      <c r="Z37" s="117"/>
      <c r="AA37" s="106"/>
      <c r="AB37" s="106"/>
      <c r="AC37" s="106"/>
      <c r="AD37" s="106"/>
      <c r="AE37" s="106"/>
      <c r="AF37" s="106"/>
      <c r="AG37" s="106"/>
      <c r="AH37" s="106"/>
      <c r="AI37" s="108"/>
      <c r="AJ37" s="108"/>
    </row>
    <row r="38" spans="1:36" s="50" customFormat="1" ht="18.75" x14ac:dyDescent="0.25">
      <c r="A38" s="111"/>
      <c r="B38" s="114"/>
      <c r="C38" s="120"/>
      <c r="D38" s="120"/>
      <c r="E38" s="385" t="s">
        <v>228</v>
      </c>
      <c r="F38" s="385">
        <v>0</v>
      </c>
      <c r="G38" s="385">
        <v>0</v>
      </c>
      <c r="H38" s="385">
        <v>0</v>
      </c>
      <c r="I38" s="385">
        <v>0</v>
      </c>
      <c r="J38" s="385">
        <v>0</v>
      </c>
      <c r="K38" s="385">
        <v>0</v>
      </c>
      <c r="L38" s="385">
        <v>0.2</v>
      </c>
      <c r="M38" s="385">
        <v>2.2000000000000002</v>
      </c>
      <c r="N38" s="385">
        <v>0</v>
      </c>
      <c r="O38" s="385">
        <v>0.2</v>
      </c>
      <c r="P38" s="385">
        <v>2.4</v>
      </c>
      <c r="Q38" s="385">
        <v>0</v>
      </c>
      <c r="R38" s="395">
        <v>0.39800000000000002</v>
      </c>
      <c r="S38" s="395">
        <v>0.39800000000000002</v>
      </c>
      <c r="T38" s="395">
        <v>0.38</v>
      </c>
      <c r="U38" s="395">
        <v>0.39700000000000002</v>
      </c>
      <c r="V38" s="20">
        <f t="shared" si="11"/>
        <v>0</v>
      </c>
      <c r="W38" s="20">
        <f t="shared" si="12"/>
        <v>0</v>
      </c>
      <c r="X38" s="20">
        <f t="shared" si="13"/>
        <v>1.2000000000000002</v>
      </c>
      <c r="Y38" s="67">
        <f t="shared" si="14"/>
        <v>1.3</v>
      </c>
      <c r="Z38" s="117"/>
      <c r="AA38" s="106"/>
      <c r="AB38" s="106"/>
      <c r="AC38" s="106"/>
      <c r="AD38" s="106"/>
      <c r="AE38" s="106"/>
      <c r="AF38" s="106"/>
      <c r="AG38" s="106"/>
      <c r="AH38" s="106"/>
      <c r="AI38" s="108"/>
      <c r="AJ38" s="108"/>
    </row>
    <row r="39" spans="1:36" s="50" customFormat="1" ht="18.75" x14ac:dyDescent="0.25">
      <c r="A39" s="111"/>
      <c r="B39" s="114"/>
      <c r="C39" s="120"/>
      <c r="D39" s="120"/>
      <c r="E39" s="383" t="s">
        <v>227</v>
      </c>
      <c r="F39" s="383">
        <v>24.2</v>
      </c>
      <c r="G39" s="383">
        <v>10</v>
      </c>
      <c r="H39" s="383">
        <v>11</v>
      </c>
      <c r="I39" s="383">
        <v>23.8</v>
      </c>
      <c r="J39" s="383">
        <v>7.2</v>
      </c>
      <c r="K39" s="383">
        <v>5.2</v>
      </c>
      <c r="L39" s="383">
        <v>76.400000000000006</v>
      </c>
      <c r="M39" s="383">
        <v>21.3</v>
      </c>
      <c r="N39" s="383">
        <v>8.9</v>
      </c>
      <c r="O39" s="383">
        <v>61.3</v>
      </c>
      <c r="P39" s="383">
        <v>17.600000000000001</v>
      </c>
      <c r="Q39" s="383">
        <v>7.5</v>
      </c>
      <c r="R39" s="394">
        <v>0.39800000000000002</v>
      </c>
      <c r="S39" s="394">
        <v>0.39800000000000002</v>
      </c>
      <c r="T39" s="394">
        <v>0.38</v>
      </c>
      <c r="U39" s="394">
        <v>0.39700000000000002</v>
      </c>
      <c r="V39" s="20">
        <f t="shared" si="11"/>
        <v>15.066666666666668</v>
      </c>
      <c r="W39" s="20">
        <f t="shared" si="12"/>
        <v>12.066666666666668</v>
      </c>
      <c r="X39" s="20">
        <f t="shared" si="13"/>
        <v>35.533333333333339</v>
      </c>
      <c r="Y39" s="67">
        <f t="shared" si="14"/>
        <v>28.8</v>
      </c>
      <c r="Z39" s="117"/>
      <c r="AA39" s="106"/>
      <c r="AB39" s="106"/>
      <c r="AC39" s="106"/>
      <c r="AD39" s="106"/>
      <c r="AE39" s="106"/>
      <c r="AF39" s="106"/>
      <c r="AG39" s="106"/>
      <c r="AH39" s="106"/>
      <c r="AI39" s="108"/>
      <c r="AJ39" s="108"/>
    </row>
    <row r="40" spans="1:36" s="50" customFormat="1" ht="18.75" x14ac:dyDescent="0.25">
      <c r="A40" s="111"/>
      <c r="B40" s="114"/>
      <c r="C40" s="120"/>
      <c r="D40" s="120"/>
      <c r="E40" s="385" t="s">
        <v>279</v>
      </c>
      <c r="F40" s="385">
        <v>0.8</v>
      </c>
      <c r="G40" s="385">
        <v>10</v>
      </c>
      <c r="H40" s="385">
        <v>2.4</v>
      </c>
      <c r="I40" s="385">
        <v>2</v>
      </c>
      <c r="J40" s="385">
        <v>8.1999999999999993</v>
      </c>
      <c r="K40" s="385">
        <v>6.6</v>
      </c>
      <c r="L40" s="385">
        <v>7.7</v>
      </c>
      <c r="M40" s="385">
        <v>5.6</v>
      </c>
      <c r="N40" s="385">
        <v>19</v>
      </c>
      <c r="O40" s="385">
        <v>3.5</v>
      </c>
      <c r="P40" s="385">
        <v>23.6</v>
      </c>
      <c r="Q40" s="385">
        <v>11.2</v>
      </c>
      <c r="R40" s="395">
        <v>0.39800000000000002</v>
      </c>
      <c r="S40" s="395">
        <v>0.39800000000000002</v>
      </c>
      <c r="T40" s="395">
        <v>0.38</v>
      </c>
      <c r="U40" s="395">
        <v>0.39700000000000002</v>
      </c>
      <c r="V40" s="20">
        <f t="shared" si="11"/>
        <v>4.4000000000000004</v>
      </c>
      <c r="W40" s="20">
        <f t="shared" si="12"/>
        <v>5.5999999999999988</v>
      </c>
      <c r="X40" s="20">
        <f t="shared" si="13"/>
        <v>10.766666666666666</v>
      </c>
      <c r="Y40" s="67">
        <f t="shared" si="14"/>
        <v>12.766666666666666</v>
      </c>
      <c r="Z40" s="117"/>
      <c r="AA40" s="106"/>
      <c r="AB40" s="106"/>
      <c r="AC40" s="106"/>
      <c r="AD40" s="106"/>
      <c r="AE40" s="106"/>
      <c r="AF40" s="106"/>
      <c r="AG40" s="106"/>
      <c r="AH40" s="106"/>
      <c r="AI40" s="108"/>
      <c r="AJ40" s="108"/>
    </row>
    <row r="41" spans="1:36" s="50" customFormat="1" ht="18.75" x14ac:dyDescent="0.25">
      <c r="A41" s="111"/>
      <c r="B41" s="114"/>
      <c r="C41" s="120"/>
      <c r="D41" s="120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94"/>
      <c r="S41" s="394"/>
      <c r="T41" s="394"/>
      <c r="U41" s="394"/>
      <c r="V41" s="20">
        <f t="shared" si="11"/>
        <v>0</v>
      </c>
      <c r="W41" s="20">
        <f t="shared" si="12"/>
        <v>0</v>
      </c>
      <c r="X41" s="20">
        <f t="shared" si="13"/>
        <v>0</v>
      </c>
      <c r="Y41" s="67">
        <f t="shared" si="14"/>
        <v>0</v>
      </c>
      <c r="Z41" s="117"/>
      <c r="AA41" s="106"/>
      <c r="AB41" s="106"/>
      <c r="AC41" s="106"/>
      <c r="AD41" s="106"/>
      <c r="AE41" s="106"/>
      <c r="AF41" s="106"/>
      <c r="AG41" s="106"/>
      <c r="AH41" s="106"/>
      <c r="AI41" s="108"/>
      <c r="AJ41" s="108"/>
    </row>
    <row r="42" spans="1:36" s="50" customFormat="1" ht="18.75" x14ac:dyDescent="0.25">
      <c r="A42" s="111"/>
      <c r="B42" s="114"/>
      <c r="C42" s="120"/>
      <c r="D42" s="120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95"/>
      <c r="S42" s="395"/>
      <c r="T42" s="395"/>
      <c r="U42" s="395"/>
      <c r="V42" s="20">
        <f t="shared" ref="V42:V54" si="21">IF(AND(F42=0,G42=0,H42=0),0,IF(AND(F42=0,G42=0),H42,IF(AND(F42=0,H42=0),G42,IF(AND(G42=0,H42=0),F42,IF(F42=0,(G42+H42)/2,IF(G42=0,(F42+H42)/2,IF(H42=0,(F42+G42)/2,(F42+G42+H42)/3)))))))</f>
        <v>0</v>
      </c>
      <c r="W42" s="20">
        <f t="shared" ref="W42:W54" si="22">IF(AND(I42=0,J42=0,K42=0),0,IF(AND(I42=0,J42=0),K42,IF(AND(I42=0,K42=0),J42,IF(AND(J42=0,K42=0),I42,IF(I42=0,(J42+K42)/2,IF(J42=0,(I42+K42)/2,IF(K42=0,(I42+J42)/2,(I42+J42+K42)/3)))))))</f>
        <v>0</v>
      </c>
      <c r="X42" s="20">
        <f t="shared" ref="X42:X54" si="23">IF(AND(L42=0,M42=0,N42=0),0,IF(AND(L42=0,M42=0),N42,IF(AND(L42=0,N42=0),M42,IF(AND(M42=0,N42=0),L42,IF(L42=0,(M42+N42)/2,IF(M42=0,(L42+N42)/2,IF(N42=0,(L42+M42)/2,(L42+M42+N42)/3)))))))</f>
        <v>0</v>
      </c>
      <c r="Y42" s="67">
        <f t="shared" ref="Y42:Y54" si="24">IF(AND(O42=0,P42=0,Q42=0),0,IF(AND(O42=0,P42=0),Q42,IF(AND(O42=0,Q42=0),P42,IF(AND(P42=0,Q42=0),O42,IF(O42=0,(P42+Q42)/2,IF(P42=0,(O42+Q42)/2,IF(Q42=0,(O42+P42)/2,(O42+P42+Q42)/3)))))))</f>
        <v>0</v>
      </c>
      <c r="Z42" s="117"/>
      <c r="AA42" s="106"/>
      <c r="AB42" s="106"/>
      <c r="AC42" s="106"/>
      <c r="AD42" s="106"/>
      <c r="AE42" s="106"/>
      <c r="AF42" s="106"/>
      <c r="AG42" s="106"/>
      <c r="AH42" s="106"/>
      <c r="AI42" s="108"/>
      <c r="AJ42" s="108"/>
    </row>
    <row r="43" spans="1:36" s="50" customFormat="1" ht="19.5" thickBot="1" x14ac:dyDescent="0.3">
      <c r="A43" s="112"/>
      <c r="B43" s="115"/>
      <c r="C43" s="121"/>
      <c r="D43" s="12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6"/>
      <c r="S43" s="396"/>
      <c r="T43" s="396"/>
      <c r="U43" s="396"/>
      <c r="V43" s="21">
        <f t="shared" si="21"/>
        <v>0</v>
      </c>
      <c r="W43" s="21">
        <f t="shared" si="22"/>
        <v>0</v>
      </c>
      <c r="X43" s="21">
        <f t="shared" si="23"/>
        <v>0</v>
      </c>
      <c r="Y43" s="68">
        <f t="shared" si="24"/>
        <v>0</v>
      </c>
      <c r="Z43" s="118"/>
      <c r="AA43" s="104"/>
      <c r="AB43" s="104"/>
      <c r="AC43" s="104"/>
      <c r="AD43" s="104"/>
      <c r="AE43" s="104"/>
      <c r="AF43" s="104"/>
      <c r="AG43" s="104"/>
      <c r="AH43" s="104"/>
      <c r="AI43" s="109"/>
      <c r="AJ43" s="109"/>
    </row>
    <row r="44" spans="1:36" s="50" customFormat="1" ht="18.75" x14ac:dyDescent="0.25">
      <c r="A44" s="123">
        <v>8</v>
      </c>
      <c r="B44" s="124" t="s">
        <v>131</v>
      </c>
      <c r="C44" s="119" t="s">
        <v>19</v>
      </c>
      <c r="D44" s="119">
        <f>160*0.9</f>
        <v>144</v>
      </c>
      <c r="E44" s="392" t="s">
        <v>280</v>
      </c>
      <c r="F44" s="392">
        <v>36.5</v>
      </c>
      <c r="G44" s="392">
        <v>22.5</v>
      </c>
      <c r="H44" s="392">
        <v>33.200000000000003</v>
      </c>
      <c r="I44" s="392">
        <v>38.700000000000003</v>
      </c>
      <c r="J44" s="392">
        <v>34.1</v>
      </c>
      <c r="K44" s="392">
        <v>26</v>
      </c>
      <c r="L44" s="392">
        <v>40.9</v>
      </c>
      <c r="M44" s="392">
        <v>40.700000000000003</v>
      </c>
      <c r="N44" s="392">
        <v>22</v>
      </c>
      <c r="O44" s="392">
        <v>56.5</v>
      </c>
      <c r="P44" s="392">
        <v>60.3</v>
      </c>
      <c r="Q44" s="392">
        <v>47.3</v>
      </c>
      <c r="R44" s="408">
        <v>0.4</v>
      </c>
      <c r="S44" s="408">
        <v>0.39800000000000002</v>
      </c>
      <c r="T44" s="408">
        <v>0.38</v>
      </c>
      <c r="U44" s="408">
        <v>0.37</v>
      </c>
      <c r="V44" s="22">
        <f t="shared" si="21"/>
        <v>30.733333333333334</v>
      </c>
      <c r="W44" s="22">
        <f t="shared" si="22"/>
        <v>32.933333333333337</v>
      </c>
      <c r="X44" s="22">
        <f t="shared" si="23"/>
        <v>34.533333333333331</v>
      </c>
      <c r="Y44" s="69">
        <f t="shared" si="24"/>
        <v>54.699999999999996</v>
      </c>
      <c r="Z44" s="125">
        <f>SUM(V44:V47)</f>
        <v>34.4</v>
      </c>
      <c r="AA44" s="103">
        <f>SUM(W44:W47)</f>
        <v>37.200000000000003</v>
      </c>
      <c r="AB44" s="103">
        <f>SUM(X44:X47)</f>
        <v>34.533333333333331</v>
      </c>
      <c r="AC44" s="103">
        <f>SUM(Y44:Y47)</f>
        <v>54.699999999999996</v>
      </c>
      <c r="AD44" s="105">
        <f t="shared" ref="AD44" si="25">Z44*0.38*0.9*SQRT(3)</f>
        <v>20.377231340886325</v>
      </c>
      <c r="AE44" s="105">
        <f t="shared" si="17"/>
        <v>22.035843194214284</v>
      </c>
      <c r="AF44" s="105">
        <f t="shared" si="17"/>
        <v>20.456212857711467</v>
      </c>
      <c r="AG44" s="105">
        <f t="shared" si="17"/>
        <v>32.40216727751401</v>
      </c>
      <c r="AH44" s="103">
        <f>MAX(Z44:AC47)</f>
        <v>54.699999999999996</v>
      </c>
      <c r="AI44" s="107">
        <f t="shared" ref="AI44" si="26">AH44*0.38*0.9*SQRT(3)</f>
        <v>32.40216727751401</v>
      </c>
      <c r="AJ44" s="107">
        <f>D44-AI44</f>
        <v>111.59783272248599</v>
      </c>
    </row>
    <row r="45" spans="1:36" s="50" customFormat="1" ht="18.75" x14ac:dyDescent="0.25">
      <c r="A45" s="111"/>
      <c r="B45" s="114"/>
      <c r="C45" s="120"/>
      <c r="D45" s="120"/>
      <c r="E45" s="383" t="s">
        <v>102</v>
      </c>
      <c r="F45" s="383">
        <v>3.4</v>
      </c>
      <c r="G45" s="383">
        <v>4.4000000000000004</v>
      </c>
      <c r="H45" s="383">
        <v>3.2</v>
      </c>
      <c r="I45" s="383">
        <v>3.8</v>
      </c>
      <c r="J45" s="383">
        <v>4.7</v>
      </c>
      <c r="K45" s="383">
        <v>4.3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94">
        <v>0.4</v>
      </c>
      <c r="S45" s="394">
        <v>0.39800000000000002</v>
      </c>
      <c r="T45" s="394">
        <v>0.38</v>
      </c>
      <c r="U45" s="394">
        <v>0.37</v>
      </c>
      <c r="V45" s="20">
        <f t="shared" si="21"/>
        <v>3.6666666666666665</v>
      </c>
      <c r="W45" s="20">
        <f t="shared" si="22"/>
        <v>4.2666666666666666</v>
      </c>
      <c r="X45" s="20">
        <f t="shared" si="23"/>
        <v>0</v>
      </c>
      <c r="Y45" s="67">
        <f t="shared" si="24"/>
        <v>0</v>
      </c>
      <c r="Z45" s="117"/>
      <c r="AA45" s="106"/>
      <c r="AB45" s="106"/>
      <c r="AC45" s="106"/>
      <c r="AD45" s="106"/>
      <c r="AE45" s="106"/>
      <c r="AF45" s="106"/>
      <c r="AG45" s="106"/>
      <c r="AH45" s="106"/>
      <c r="AI45" s="108"/>
      <c r="AJ45" s="108"/>
    </row>
    <row r="46" spans="1:36" s="50" customFormat="1" ht="18.75" x14ac:dyDescent="0.25">
      <c r="A46" s="111"/>
      <c r="B46" s="114"/>
      <c r="C46" s="120"/>
      <c r="D46" s="120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95"/>
      <c r="S46" s="395"/>
      <c r="T46" s="395"/>
      <c r="U46" s="395"/>
      <c r="V46" s="20">
        <f t="shared" si="21"/>
        <v>0</v>
      </c>
      <c r="W46" s="20">
        <f t="shared" si="22"/>
        <v>0</v>
      </c>
      <c r="X46" s="20">
        <f t="shared" si="23"/>
        <v>0</v>
      </c>
      <c r="Y46" s="67">
        <f t="shared" si="24"/>
        <v>0</v>
      </c>
      <c r="Z46" s="117"/>
      <c r="AA46" s="106"/>
      <c r="AB46" s="106"/>
      <c r="AC46" s="106"/>
      <c r="AD46" s="106"/>
      <c r="AE46" s="106"/>
      <c r="AF46" s="106"/>
      <c r="AG46" s="106"/>
      <c r="AH46" s="106"/>
      <c r="AI46" s="108"/>
      <c r="AJ46" s="108"/>
    </row>
    <row r="47" spans="1:36" s="50" customFormat="1" ht="19.5" thickBot="1" x14ac:dyDescent="0.3">
      <c r="A47" s="112"/>
      <c r="B47" s="115"/>
      <c r="C47" s="121"/>
      <c r="D47" s="12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6"/>
      <c r="S47" s="396"/>
      <c r="T47" s="396"/>
      <c r="U47" s="396"/>
      <c r="V47" s="21">
        <f t="shared" si="21"/>
        <v>0</v>
      </c>
      <c r="W47" s="21">
        <f t="shared" si="22"/>
        <v>0</v>
      </c>
      <c r="X47" s="21">
        <f t="shared" si="23"/>
        <v>0</v>
      </c>
      <c r="Y47" s="68">
        <f t="shared" si="24"/>
        <v>0</v>
      </c>
      <c r="Z47" s="118"/>
      <c r="AA47" s="104"/>
      <c r="AB47" s="104"/>
      <c r="AC47" s="104"/>
      <c r="AD47" s="104"/>
      <c r="AE47" s="104"/>
      <c r="AF47" s="104"/>
      <c r="AG47" s="104"/>
      <c r="AH47" s="104"/>
      <c r="AI47" s="109"/>
      <c r="AJ47" s="109"/>
    </row>
    <row r="48" spans="1:36" s="50" customFormat="1" ht="18.75" x14ac:dyDescent="0.25">
      <c r="A48" s="123">
        <v>9</v>
      </c>
      <c r="B48" s="124" t="s">
        <v>258</v>
      </c>
      <c r="C48" s="119" t="s">
        <v>92</v>
      </c>
      <c r="D48" s="119">
        <f>400*0.9</f>
        <v>360</v>
      </c>
      <c r="E48" s="392" t="s">
        <v>281</v>
      </c>
      <c r="F48" s="392">
        <v>123</v>
      </c>
      <c r="G48" s="392">
        <v>138</v>
      </c>
      <c r="H48" s="392">
        <v>130</v>
      </c>
      <c r="I48" s="392">
        <v>28.8</v>
      </c>
      <c r="J48" s="392">
        <v>34.5</v>
      </c>
      <c r="K48" s="392">
        <v>31.6</v>
      </c>
      <c r="L48" s="392">
        <v>9.6</v>
      </c>
      <c r="M48" s="392">
        <v>4.8</v>
      </c>
      <c r="N48" s="392">
        <v>16</v>
      </c>
      <c r="O48" s="392">
        <v>9.6</v>
      </c>
      <c r="P48" s="392">
        <v>4.8</v>
      </c>
      <c r="Q48" s="392">
        <v>16</v>
      </c>
      <c r="R48" s="408">
        <v>0.41299999999999998</v>
      </c>
      <c r="S48" s="408">
        <v>0.41599999999999998</v>
      </c>
      <c r="T48" s="408">
        <v>0.38</v>
      </c>
      <c r="U48" s="408">
        <v>0.38</v>
      </c>
      <c r="V48" s="22">
        <f t="shared" si="21"/>
        <v>130.33333333333334</v>
      </c>
      <c r="W48" s="22">
        <f t="shared" si="22"/>
        <v>31.633333333333336</v>
      </c>
      <c r="X48" s="22">
        <f t="shared" si="23"/>
        <v>10.133333333333333</v>
      </c>
      <c r="Y48" s="69">
        <f t="shared" si="24"/>
        <v>10.133333333333333</v>
      </c>
      <c r="Z48" s="125">
        <f>SUM(V48:V51)</f>
        <v>130.56666666666666</v>
      </c>
      <c r="AA48" s="103">
        <f>SUM(W48:W51)</f>
        <v>32.033333333333339</v>
      </c>
      <c r="AB48" s="103">
        <f>SUM(X48:X51)</f>
        <v>11.533333333333333</v>
      </c>
      <c r="AC48" s="103">
        <f>SUM(Y48:Y51)</f>
        <v>12.133333333333333</v>
      </c>
      <c r="AD48" s="105">
        <f t="shared" ref="AD48" si="27">Z48*0.38*0.9*SQRT(3)</f>
        <v>77.342650351019117</v>
      </c>
      <c r="AE48" s="105">
        <f t="shared" si="17"/>
        <v>18.97530941724008</v>
      </c>
      <c r="AF48" s="105">
        <f t="shared" si="17"/>
        <v>6.8319012053746793</v>
      </c>
      <c r="AG48" s="105">
        <f t="shared" si="17"/>
        <v>7.1873180310878135</v>
      </c>
      <c r="AH48" s="103">
        <f>MAX(Z48:AC51)</f>
        <v>130.56666666666666</v>
      </c>
      <c r="AI48" s="107">
        <f t="shared" ref="AI48" si="28">AH48*0.38*0.9*SQRT(3)</f>
        <v>77.342650351019117</v>
      </c>
      <c r="AJ48" s="107">
        <f>D48-AI48</f>
        <v>282.65734964898087</v>
      </c>
    </row>
    <row r="49" spans="1:36" s="50" customFormat="1" ht="18.75" x14ac:dyDescent="0.25">
      <c r="A49" s="111"/>
      <c r="B49" s="114"/>
      <c r="C49" s="120"/>
      <c r="D49" s="120"/>
      <c r="E49" s="383" t="s">
        <v>282</v>
      </c>
      <c r="F49" s="383">
        <v>0.1</v>
      </c>
      <c r="G49" s="383">
        <v>0.5</v>
      </c>
      <c r="H49" s="383">
        <v>0.1</v>
      </c>
      <c r="I49" s="383">
        <v>0.3</v>
      </c>
      <c r="J49" s="383">
        <v>0.6</v>
      </c>
      <c r="K49" s="383">
        <v>0.3</v>
      </c>
      <c r="L49" s="383">
        <v>1.6</v>
      </c>
      <c r="M49" s="383">
        <v>0.4</v>
      </c>
      <c r="N49" s="383">
        <v>2.2000000000000002</v>
      </c>
      <c r="O49" s="383">
        <v>3.1</v>
      </c>
      <c r="P49" s="383">
        <v>0.5</v>
      </c>
      <c r="Q49" s="383">
        <v>2.4</v>
      </c>
      <c r="R49" s="394">
        <v>0.41299999999999998</v>
      </c>
      <c r="S49" s="394">
        <v>0.41599999999999998</v>
      </c>
      <c r="T49" s="394">
        <v>0.38</v>
      </c>
      <c r="U49" s="394">
        <v>0.38</v>
      </c>
      <c r="V49" s="20">
        <f t="shared" si="21"/>
        <v>0.23333333333333331</v>
      </c>
      <c r="W49" s="20">
        <f t="shared" si="22"/>
        <v>0.39999999999999997</v>
      </c>
      <c r="X49" s="20">
        <f t="shared" si="23"/>
        <v>1.4000000000000001</v>
      </c>
      <c r="Y49" s="67">
        <f t="shared" si="24"/>
        <v>2</v>
      </c>
      <c r="Z49" s="117"/>
      <c r="AA49" s="106"/>
      <c r="AB49" s="106"/>
      <c r="AC49" s="106"/>
      <c r="AD49" s="106"/>
      <c r="AE49" s="106"/>
      <c r="AF49" s="106"/>
      <c r="AG49" s="106"/>
      <c r="AH49" s="106"/>
      <c r="AI49" s="108"/>
      <c r="AJ49" s="108"/>
    </row>
    <row r="50" spans="1:36" s="50" customFormat="1" ht="18.75" x14ac:dyDescent="0.25">
      <c r="A50" s="111"/>
      <c r="B50" s="114"/>
      <c r="C50" s="120"/>
      <c r="D50" s="120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95"/>
      <c r="S50" s="395"/>
      <c r="T50" s="395"/>
      <c r="U50" s="395"/>
      <c r="V50" s="20">
        <f t="shared" si="21"/>
        <v>0</v>
      </c>
      <c r="W50" s="20">
        <f t="shared" si="22"/>
        <v>0</v>
      </c>
      <c r="X50" s="20">
        <f t="shared" si="23"/>
        <v>0</v>
      </c>
      <c r="Y50" s="67">
        <f t="shared" si="24"/>
        <v>0</v>
      </c>
      <c r="Z50" s="117"/>
      <c r="AA50" s="106"/>
      <c r="AB50" s="106"/>
      <c r="AC50" s="106"/>
      <c r="AD50" s="106"/>
      <c r="AE50" s="106"/>
      <c r="AF50" s="106"/>
      <c r="AG50" s="106"/>
      <c r="AH50" s="106"/>
      <c r="AI50" s="108"/>
      <c r="AJ50" s="108"/>
    </row>
    <row r="51" spans="1:36" s="50" customFormat="1" ht="19.5" thickBot="1" x14ac:dyDescent="0.3">
      <c r="A51" s="112"/>
      <c r="B51" s="115"/>
      <c r="C51" s="121"/>
      <c r="D51" s="12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6"/>
      <c r="S51" s="396"/>
      <c r="T51" s="396"/>
      <c r="U51" s="396"/>
      <c r="V51" s="21">
        <f t="shared" si="21"/>
        <v>0</v>
      </c>
      <c r="W51" s="21">
        <f t="shared" si="22"/>
        <v>0</v>
      </c>
      <c r="X51" s="21">
        <f t="shared" si="23"/>
        <v>0</v>
      </c>
      <c r="Y51" s="68">
        <f t="shared" si="24"/>
        <v>0</v>
      </c>
      <c r="Z51" s="118"/>
      <c r="AA51" s="104"/>
      <c r="AB51" s="104"/>
      <c r="AC51" s="104"/>
      <c r="AD51" s="104"/>
      <c r="AE51" s="104"/>
      <c r="AF51" s="104"/>
      <c r="AG51" s="104"/>
      <c r="AH51" s="104"/>
      <c r="AI51" s="109"/>
      <c r="AJ51" s="109"/>
    </row>
    <row r="52" spans="1:36" s="50" customFormat="1" ht="18.75" x14ac:dyDescent="0.25">
      <c r="A52" s="123">
        <v>10</v>
      </c>
      <c r="B52" s="124" t="s">
        <v>57</v>
      </c>
      <c r="C52" s="119" t="s">
        <v>22</v>
      </c>
      <c r="D52" s="119">
        <f>250*0.9</f>
        <v>225</v>
      </c>
      <c r="E52" s="392" t="s">
        <v>283</v>
      </c>
      <c r="F52" s="392">
        <v>73.2</v>
      </c>
      <c r="G52" s="392">
        <v>65.099999999999994</v>
      </c>
      <c r="H52" s="392">
        <v>60</v>
      </c>
      <c r="I52" s="392">
        <v>78.3</v>
      </c>
      <c r="J52" s="392">
        <v>65</v>
      </c>
      <c r="K52" s="392">
        <v>36.6</v>
      </c>
      <c r="L52" s="392">
        <v>48.9</v>
      </c>
      <c r="M52" s="392">
        <v>85.1</v>
      </c>
      <c r="N52" s="392">
        <v>51.3</v>
      </c>
      <c r="O52" s="392">
        <v>96.7</v>
      </c>
      <c r="P52" s="392">
        <v>108.2</v>
      </c>
      <c r="Q52" s="392">
        <v>86.4</v>
      </c>
      <c r="R52" s="408">
        <v>0.39400000000000002</v>
      </c>
      <c r="S52" s="408">
        <v>0.39100000000000001</v>
      </c>
      <c r="T52" s="408">
        <v>0.39300000000000002</v>
      </c>
      <c r="U52" s="408">
        <v>0.39300000000000002</v>
      </c>
      <c r="V52" s="22">
        <f t="shared" si="21"/>
        <v>66.100000000000009</v>
      </c>
      <c r="W52" s="22">
        <f t="shared" si="22"/>
        <v>59.966666666666669</v>
      </c>
      <c r="X52" s="22">
        <f t="shared" si="23"/>
        <v>61.766666666666673</v>
      </c>
      <c r="Y52" s="69">
        <f t="shared" si="24"/>
        <v>97.100000000000009</v>
      </c>
      <c r="Z52" s="125">
        <f>SUM(V52:V55)</f>
        <v>70.166666666666671</v>
      </c>
      <c r="AA52" s="103">
        <f>SUM(W52:W55)</f>
        <v>71.933333333333337</v>
      </c>
      <c r="AB52" s="103">
        <f>SUM(X52:X55)</f>
        <v>78.800000000000011</v>
      </c>
      <c r="AC52" s="103">
        <f>SUM(Y52:Y55)</f>
        <v>115.26666666666667</v>
      </c>
      <c r="AD52" s="105">
        <f t="shared" ref="AD52:AG70" si="29">Z52*0.38*0.9*SQRT(3)</f>
        <v>41.564023229230344</v>
      </c>
      <c r="AE52" s="105">
        <f t="shared" si="29"/>
        <v>42.610528327163465</v>
      </c>
      <c r="AF52" s="105">
        <f t="shared" si="29"/>
        <v>46.678076443658227</v>
      </c>
      <c r="AG52" s="105">
        <f t="shared" si="29"/>
        <v>68.27952129533422</v>
      </c>
      <c r="AH52" s="103">
        <f>MAX(Z52:AC55)</f>
        <v>115.26666666666667</v>
      </c>
      <c r="AI52" s="107">
        <f t="shared" ref="AI52" si="30">AH52*0.38*0.9*SQRT(3)</f>
        <v>68.27952129533422</v>
      </c>
      <c r="AJ52" s="107">
        <f>D52-AI52</f>
        <v>156.72047870466577</v>
      </c>
    </row>
    <row r="53" spans="1:36" s="50" customFormat="1" ht="18.75" x14ac:dyDescent="0.25">
      <c r="A53" s="111"/>
      <c r="B53" s="114"/>
      <c r="C53" s="120"/>
      <c r="D53" s="120"/>
      <c r="E53" s="383" t="s">
        <v>284</v>
      </c>
      <c r="F53" s="383">
        <v>0.4</v>
      </c>
      <c r="G53" s="383">
        <v>0.1</v>
      </c>
      <c r="H53" s="383">
        <v>0.3</v>
      </c>
      <c r="I53" s="383">
        <v>0.3</v>
      </c>
      <c r="J53" s="383">
        <v>0.1</v>
      </c>
      <c r="K53" s="383">
        <v>0.1</v>
      </c>
      <c r="L53" s="383">
        <v>6.7</v>
      </c>
      <c r="M53" s="383">
        <v>0.5</v>
      </c>
      <c r="N53" s="383">
        <v>0.4</v>
      </c>
      <c r="O53" s="383">
        <v>6</v>
      </c>
      <c r="P53" s="383">
        <v>0.6</v>
      </c>
      <c r="Q53" s="383">
        <v>0.4</v>
      </c>
      <c r="R53" s="394">
        <v>0.39400000000000002</v>
      </c>
      <c r="S53" s="394">
        <v>0.39100000000000001</v>
      </c>
      <c r="T53" s="394">
        <v>0.39300000000000002</v>
      </c>
      <c r="U53" s="394">
        <v>0.39300000000000002</v>
      </c>
      <c r="V53" s="20">
        <f t="shared" si="21"/>
        <v>0.26666666666666666</v>
      </c>
      <c r="W53" s="20">
        <f t="shared" si="22"/>
        <v>0.16666666666666666</v>
      </c>
      <c r="X53" s="20">
        <f t="shared" si="23"/>
        <v>2.5333333333333337</v>
      </c>
      <c r="Y53" s="67">
        <f t="shared" si="24"/>
        <v>2.3333333333333335</v>
      </c>
      <c r="Z53" s="117"/>
      <c r="AA53" s="106"/>
      <c r="AB53" s="106"/>
      <c r="AC53" s="106"/>
      <c r="AD53" s="106"/>
      <c r="AE53" s="106"/>
      <c r="AF53" s="106"/>
      <c r="AG53" s="106"/>
      <c r="AH53" s="106"/>
      <c r="AI53" s="108"/>
      <c r="AJ53" s="108"/>
    </row>
    <row r="54" spans="1:36" s="50" customFormat="1" ht="18.75" x14ac:dyDescent="0.25">
      <c r="A54" s="111"/>
      <c r="B54" s="114"/>
      <c r="C54" s="120"/>
      <c r="D54" s="120"/>
      <c r="E54" s="385" t="s">
        <v>285</v>
      </c>
      <c r="F54" s="385">
        <v>0.8</v>
      </c>
      <c r="G54" s="385">
        <v>0.8</v>
      </c>
      <c r="H54" s="385">
        <v>9.8000000000000007</v>
      </c>
      <c r="I54" s="385">
        <v>9.6999999999999993</v>
      </c>
      <c r="J54" s="385">
        <v>8.4</v>
      </c>
      <c r="K54" s="385">
        <v>17.3</v>
      </c>
      <c r="L54" s="385">
        <v>10.8</v>
      </c>
      <c r="M54" s="385">
        <v>8.6</v>
      </c>
      <c r="N54" s="385">
        <v>24.1</v>
      </c>
      <c r="O54" s="385">
        <v>12</v>
      </c>
      <c r="P54" s="385">
        <v>9.6</v>
      </c>
      <c r="Q54" s="385">
        <v>25.9</v>
      </c>
      <c r="R54" s="395">
        <v>0.39400000000000002</v>
      </c>
      <c r="S54" s="395">
        <v>0.39100000000000001</v>
      </c>
      <c r="T54" s="395">
        <v>0.39300000000000002</v>
      </c>
      <c r="U54" s="395">
        <v>0.39300000000000002</v>
      </c>
      <c r="V54" s="20">
        <f t="shared" si="21"/>
        <v>3.8000000000000003</v>
      </c>
      <c r="W54" s="20">
        <f t="shared" si="22"/>
        <v>11.800000000000002</v>
      </c>
      <c r="X54" s="20">
        <f t="shared" si="23"/>
        <v>14.5</v>
      </c>
      <c r="Y54" s="67">
        <f t="shared" si="24"/>
        <v>15.833333333333334</v>
      </c>
      <c r="Z54" s="117"/>
      <c r="AA54" s="106"/>
      <c r="AB54" s="106"/>
      <c r="AC54" s="106"/>
      <c r="AD54" s="106"/>
      <c r="AE54" s="106"/>
      <c r="AF54" s="106"/>
      <c r="AG54" s="106"/>
      <c r="AH54" s="106"/>
      <c r="AI54" s="108"/>
      <c r="AJ54" s="108"/>
    </row>
    <row r="55" spans="1:36" s="50" customFormat="1" ht="19.5" thickBot="1" x14ac:dyDescent="0.3">
      <c r="A55" s="112"/>
      <c r="B55" s="115"/>
      <c r="C55" s="121"/>
      <c r="D55" s="12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6"/>
      <c r="S55" s="396"/>
      <c r="T55" s="396"/>
      <c r="U55" s="396"/>
      <c r="V55" s="21">
        <f t="shared" ref="V55:V72" si="31">IF(AND(F55=0,G55=0,H55=0),0,IF(AND(F55=0,G55=0),H55,IF(AND(F55=0,H55=0),G55,IF(AND(G55=0,H55=0),F55,IF(F55=0,(G55+H55)/2,IF(G55=0,(F55+H55)/2,IF(H55=0,(F55+G55)/2,(F55+G55+H55)/3)))))))</f>
        <v>0</v>
      </c>
      <c r="W55" s="21">
        <f t="shared" ref="W55:W72" si="32">IF(AND(I55=0,J55=0,K55=0),0,IF(AND(I55=0,J55=0),K55,IF(AND(I55=0,K55=0),J55,IF(AND(J55=0,K55=0),I55,IF(I55=0,(J55+K55)/2,IF(J55=0,(I55+K55)/2,IF(K55=0,(I55+J55)/2,(I55+J55+K55)/3)))))))</f>
        <v>0</v>
      </c>
      <c r="X55" s="21">
        <f t="shared" ref="X55:X72" si="33">IF(AND(L55=0,M55=0,N55=0),0,IF(AND(L55=0,M55=0),N55,IF(AND(L55=0,N55=0),M55,IF(AND(M55=0,N55=0),L55,IF(L55=0,(M55+N55)/2,IF(M55=0,(L55+N55)/2,IF(N55=0,(L55+M55)/2,(L55+M55+N55)/3)))))))</f>
        <v>0</v>
      </c>
      <c r="Y55" s="68">
        <f t="shared" ref="Y55:Y72" si="34">IF(AND(O55=0,P55=0,Q55=0),0,IF(AND(O55=0,P55=0),Q55,IF(AND(O55=0,Q55=0),P55,IF(AND(P55=0,Q55=0),O55,IF(O55=0,(P55+Q55)/2,IF(P55=0,(O55+Q55)/2,IF(Q55=0,(O55+P55)/2,(O55+P55+Q55)/3)))))))</f>
        <v>0</v>
      </c>
      <c r="Z55" s="118"/>
      <c r="AA55" s="104"/>
      <c r="AB55" s="104"/>
      <c r="AC55" s="104"/>
      <c r="AD55" s="104"/>
      <c r="AE55" s="104"/>
      <c r="AF55" s="104"/>
      <c r="AG55" s="104"/>
      <c r="AH55" s="104"/>
      <c r="AI55" s="109"/>
      <c r="AJ55" s="109"/>
    </row>
    <row r="56" spans="1:36" s="50" customFormat="1" ht="18.75" x14ac:dyDescent="0.25">
      <c r="A56" s="123">
        <v>11</v>
      </c>
      <c r="B56" s="124" t="s">
        <v>60</v>
      </c>
      <c r="C56" s="132" t="s">
        <v>409</v>
      </c>
      <c r="D56" s="132">
        <f>(300+300)*0.9</f>
        <v>540</v>
      </c>
      <c r="E56" s="392" t="s">
        <v>94</v>
      </c>
      <c r="F56" s="392">
        <v>2.4</v>
      </c>
      <c r="G56" s="392">
        <v>4.4000000000000004</v>
      </c>
      <c r="H56" s="392">
        <v>2.1</v>
      </c>
      <c r="I56" s="392">
        <v>2.2000000000000002</v>
      </c>
      <c r="J56" s="392">
        <v>4.4000000000000004</v>
      </c>
      <c r="K56" s="392">
        <v>2</v>
      </c>
      <c r="L56" s="392">
        <v>2.2999999999999998</v>
      </c>
      <c r="M56" s="392">
        <v>4.0999999999999996</v>
      </c>
      <c r="N56" s="392">
        <v>1.8</v>
      </c>
      <c r="O56" s="392">
        <v>2.2999999999999998</v>
      </c>
      <c r="P56" s="392">
        <v>4.2</v>
      </c>
      <c r="Q56" s="392">
        <v>2</v>
      </c>
      <c r="R56" s="408">
        <v>0.39500000000000002</v>
      </c>
      <c r="S56" s="408">
        <v>0.39100000000000001</v>
      </c>
      <c r="T56" s="408">
        <v>0.39300000000000002</v>
      </c>
      <c r="U56" s="408">
        <v>0.39300000000000002</v>
      </c>
      <c r="V56" s="22">
        <f t="shared" si="31"/>
        <v>2.9666666666666668</v>
      </c>
      <c r="W56" s="22">
        <f t="shared" si="32"/>
        <v>2.8666666666666671</v>
      </c>
      <c r="X56" s="22">
        <f t="shared" si="33"/>
        <v>2.7333333333333329</v>
      </c>
      <c r="Y56" s="69">
        <f t="shared" si="34"/>
        <v>2.8333333333333335</v>
      </c>
      <c r="Z56" s="125">
        <f>SUM(V56:V63)</f>
        <v>58.033333333333339</v>
      </c>
      <c r="AA56" s="103">
        <f>SUM(W56:W63)</f>
        <v>78.300000000000011</v>
      </c>
      <c r="AB56" s="103">
        <f>SUM(X56:X63)</f>
        <v>57.2</v>
      </c>
      <c r="AC56" s="103">
        <f>SUM(Y56:Y63)</f>
        <v>64.3</v>
      </c>
      <c r="AD56" s="105">
        <f t="shared" ref="AD56" si="35">Z56*0.38*0.9*SQRT(3)</f>
        <v>34.376705198142538</v>
      </c>
      <c r="AE56" s="105">
        <f t="shared" si="29"/>
        <v>46.381895755563946</v>
      </c>
      <c r="AF56" s="105">
        <f t="shared" si="29"/>
        <v>33.883070717985404</v>
      </c>
      <c r="AG56" s="105">
        <f t="shared" si="29"/>
        <v>38.088836488924144</v>
      </c>
      <c r="AH56" s="103">
        <f>MAX(Z56:AC63)</f>
        <v>78.300000000000011</v>
      </c>
      <c r="AI56" s="107">
        <f t="shared" ref="AI56" si="36">AH56*0.38*0.9*SQRT(3)</f>
        <v>46.381895755563946</v>
      </c>
      <c r="AJ56" s="107">
        <f>D56-AI56</f>
        <v>493.61810424443604</v>
      </c>
    </row>
    <row r="57" spans="1:36" s="50" customFormat="1" ht="18.75" x14ac:dyDescent="0.25">
      <c r="A57" s="111"/>
      <c r="B57" s="114"/>
      <c r="C57" s="133"/>
      <c r="D57" s="133"/>
      <c r="E57" s="383" t="s">
        <v>224</v>
      </c>
      <c r="F57" s="383">
        <v>2.1</v>
      </c>
      <c r="G57" s="383">
        <v>2.2000000000000002</v>
      </c>
      <c r="H57" s="383">
        <v>1.8</v>
      </c>
      <c r="I57" s="383">
        <v>2</v>
      </c>
      <c r="J57" s="383">
        <v>2.2000000000000002</v>
      </c>
      <c r="K57" s="383">
        <v>1.8</v>
      </c>
      <c r="L57" s="383">
        <v>2.2000000000000002</v>
      </c>
      <c r="M57" s="383">
        <v>2.4</v>
      </c>
      <c r="N57" s="383">
        <v>1.4</v>
      </c>
      <c r="O57" s="383">
        <v>2.2999999999999998</v>
      </c>
      <c r="P57" s="383">
        <v>2.4</v>
      </c>
      <c r="Q57" s="383">
        <v>1.8</v>
      </c>
      <c r="R57" s="394">
        <v>0.39500000000000002</v>
      </c>
      <c r="S57" s="394">
        <v>0.39100000000000001</v>
      </c>
      <c r="T57" s="394">
        <v>0.39300000000000002</v>
      </c>
      <c r="U57" s="394">
        <v>0.39300000000000002</v>
      </c>
      <c r="V57" s="20">
        <f t="shared" si="31"/>
        <v>2.0333333333333337</v>
      </c>
      <c r="W57" s="20">
        <f t="shared" si="32"/>
        <v>2</v>
      </c>
      <c r="X57" s="20">
        <f t="shared" si="33"/>
        <v>2</v>
      </c>
      <c r="Y57" s="67">
        <f t="shared" si="34"/>
        <v>2.1666666666666665</v>
      </c>
      <c r="Z57" s="117"/>
      <c r="AA57" s="106"/>
      <c r="AB57" s="106"/>
      <c r="AC57" s="106"/>
      <c r="AD57" s="106"/>
      <c r="AE57" s="106"/>
      <c r="AF57" s="106"/>
      <c r="AG57" s="106"/>
      <c r="AH57" s="106"/>
      <c r="AI57" s="108"/>
      <c r="AJ57" s="108"/>
    </row>
    <row r="58" spans="1:36" s="50" customFormat="1" ht="18.75" x14ac:dyDescent="0.25">
      <c r="A58" s="111"/>
      <c r="B58" s="114"/>
      <c r="C58" s="133"/>
      <c r="D58" s="133"/>
      <c r="E58" s="385" t="s">
        <v>286</v>
      </c>
      <c r="F58" s="385">
        <v>16.5</v>
      </c>
      <c r="G58" s="385">
        <v>11.6</v>
      </c>
      <c r="H58" s="385">
        <v>31.5</v>
      </c>
      <c r="I58" s="385">
        <v>36</v>
      </c>
      <c r="J58" s="385">
        <v>16</v>
      </c>
      <c r="K58" s="385">
        <v>48</v>
      </c>
      <c r="L58" s="385">
        <v>16.600000000000001</v>
      </c>
      <c r="M58" s="385">
        <v>11</v>
      </c>
      <c r="N58" s="385">
        <v>45</v>
      </c>
      <c r="O58" s="385">
        <v>21.3</v>
      </c>
      <c r="P58" s="385">
        <v>12.4</v>
      </c>
      <c r="Q58" s="385">
        <v>52</v>
      </c>
      <c r="R58" s="394">
        <v>0.39500000000000002</v>
      </c>
      <c r="S58" s="394">
        <v>0.39100000000000001</v>
      </c>
      <c r="T58" s="394">
        <v>0.39300000000000002</v>
      </c>
      <c r="U58" s="394">
        <v>0.39300000000000002</v>
      </c>
      <c r="V58" s="20">
        <f t="shared" si="31"/>
        <v>19.866666666666667</v>
      </c>
      <c r="W58" s="20">
        <f t="shared" si="32"/>
        <v>33.333333333333336</v>
      </c>
      <c r="X58" s="20">
        <f t="shared" si="33"/>
        <v>24.2</v>
      </c>
      <c r="Y58" s="67">
        <f t="shared" si="34"/>
        <v>28.566666666666666</v>
      </c>
      <c r="Z58" s="117"/>
      <c r="AA58" s="106"/>
      <c r="AB58" s="106"/>
      <c r="AC58" s="106"/>
      <c r="AD58" s="106"/>
      <c r="AE58" s="106"/>
      <c r="AF58" s="106"/>
      <c r="AG58" s="106"/>
      <c r="AH58" s="106"/>
      <c r="AI58" s="108"/>
      <c r="AJ58" s="108"/>
    </row>
    <row r="59" spans="1:36" s="50" customFormat="1" ht="18.75" x14ac:dyDescent="0.25">
      <c r="A59" s="111"/>
      <c r="B59" s="114"/>
      <c r="C59" s="133"/>
      <c r="D59" s="133"/>
      <c r="E59" s="383" t="s">
        <v>287</v>
      </c>
      <c r="F59" s="383">
        <v>3.9</v>
      </c>
      <c r="G59" s="383">
        <v>1.5</v>
      </c>
      <c r="H59" s="383">
        <v>3.7</v>
      </c>
      <c r="I59" s="383">
        <v>2</v>
      </c>
      <c r="J59" s="383">
        <v>1.4</v>
      </c>
      <c r="K59" s="383">
        <v>1.4</v>
      </c>
      <c r="L59" s="383">
        <v>4.2</v>
      </c>
      <c r="M59" s="383">
        <v>1.6</v>
      </c>
      <c r="N59" s="383">
        <v>3.8</v>
      </c>
      <c r="O59" s="383">
        <v>10.199999999999999</v>
      </c>
      <c r="P59" s="383">
        <v>1.4</v>
      </c>
      <c r="Q59" s="383">
        <v>1.6</v>
      </c>
      <c r="R59" s="394">
        <v>0.39500000000000002</v>
      </c>
      <c r="S59" s="394">
        <v>0.39100000000000001</v>
      </c>
      <c r="T59" s="394">
        <v>0.39300000000000002</v>
      </c>
      <c r="U59" s="394">
        <v>0.39300000000000002</v>
      </c>
      <c r="V59" s="20">
        <f t="shared" si="31"/>
        <v>3.0333333333333337</v>
      </c>
      <c r="W59" s="20">
        <f t="shared" si="32"/>
        <v>1.5999999999999999</v>
      </c>
      <c r="X59" s="20">
        <f t="shared" si="33"/>
        <v>3.2000000000000006</v>
      </c>
      <c r="Y59" s="67">
        <f t="shared" si="34"/>
        <v>4.3999999999999995</v>
      </c>
      <c r="Z59" s="117"/>
      <c r="AA59" s="106"/>
      <c r="AB59" s="106"/>
      <c r="AC59" s="106"/>
      <c r="AD59" s="106"/>
      <c r="AE59" s="106"/>
      <c r="AF59" s="106"/>
      <c r="AG59" s="106"/>
      <c r="AH59" s="106"/>
      <c r="AI59" s="108"/>
      <c r="AJ59" s="108"/>
    </row>
    <row r="60" spans="1:36" s="50" customFormat="1" ht="18.75" x14ac:dyDescent="0.25">
      <c r="A60" s="111"/>
      <c r="B60" s="114"/>
      <c r="C60" s="133"/>
      <c r="D60" s="133"/>
      <c r="E60" s="385" t="s">
        <v>288</v>
      </c>
      <c r="F60" s="385">
        <v>14</v>
      </c>
      <c r="G60" s="385">
        <v>32</v>
      </c>
      <c r="H60" s="385">
        <v>44.4</v>
      </c>
      <c r="I60" s="385">
        <v>14.7</v>
      </c>
      <c r="J60" s="385">
        <v>59.1</v>
      </c>
      <c r="K60" s="385">
        <v>41.7</v>
      </c>
      <c r="L60" s="385">
        <v>12.4</v>
      </c>
      <c r="M60" s="385">
        <v>45.5</v>
      </c>
      <c r="N60" s="385">
        <v>17.3</v>
      </c>
      <c r="O60" s="385">
        <v>13.6</v>
      </c>
      <c r="P60" s="385">
        <v>37.299999999999997</v>
      </c>
      <c r="Q60" s="385">
        <v>28.1</v>
      </c>
      <c r="R60" s="394">
        <v>0.39500000000000002</v>
      </c>
      <c r="S60" s="394">
        <v>0.39100000000000001</v>
      </c>
      <c r="T60" s="394">
        <v>0.39300000000000002</v>
      </c>
      <c r="U60" s="394">
        <v>0.39300000000000002</v>
      </c>
      <c r="V60" s="20">
        <f t="shared" si="31"/>
        <v>30.133333333333336</v>
      </c>
      <c r="W60" s="20">
        <f t="shared" si="32"/>
        <v>38.5</v>
      </c>
      <c r="X60" s="20">
        <f t="shared" si="33"/>
        <v>25.066666666666666</v>
      </c>
      <c r="Y60" s="67">
        <f t="shared" si="34"/>
        <v>26.333333333333332</v>
      </c>
      <c r="Z60" s="117"/>
      <c r="AA60" s="106"/>
      <c r="AB60" s="106"/>
      <c r="AC60" s="106"/>
      <c r="AD60" s="106"/>
      <c r="AE60" s="106"/>
      <c r="AF60" s="106"/>
      <c r="AG60" s="106"/>
      <c r="AH60" s="106"/>
      <c r="AI60" s="108"/>
      <c r="AJ60" s="108"/>
    </row>
    <row r="61" spans="1:36" s="50" customFormat="1" ht="18.75" x14ac:dyDescent="0.25">
      <c r="A61" s="111"/>
      <c r="B61" s="114"/>
      <c r="C61" s="133"/>
      <c r="D61" s="13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94"/>
      <c r="S61" s="394"/>
      <c r="T61" s="394"/>
      <c r="U61" s="394"/>
      <c r="V61" s="20">
        <f t="shared" si="31"/>
        <v>0</v>
      </c>
      <c r="W61" s="20">
        <f t="shared" si="32"/>
        <v>0</v>
      </c>
      <c r="X61" s="20">
        <f t="shared" si="33"/>
        <v>0</v>
      </c>
      <c r="Y61" s="67">
        <f t="shared" si="34"/>
        <v>0</v>
      </c>
      <c r="Z61" s="117"/>
      <c r="AA61" s="106"/>
      <c r="AB61" s="106"/>
      <c r="AC61" s="106"/>
      <c r="AD61" s="106"/>
      <c r="AE61" s="106"/>
      <c r="AF61" s="106"/>
      <c r="AG61" s="106"/>
      <c r="AH61" s="106"/>
      <c r="AI61" s="108"/>
      <c r="AJ61" s="108"/>
    </row>
    <row r="62" spans="1:36" s="50" customFormat="1" ht="18.75" x14ac:dyDescent="0.25">
      <c r="A62" s="111"/>
      <c r="B62" s="114"/>
      <c r="C62" s="133"/>
      <c r="D62" s="133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95"/>
      <c r="S62" s="395"/>
      <c r="T62" s="395"/>
      <c r="U62" s="395"/>
      <c r="V62" s="20">
        <f t="shared" si="31"/>
        <v>0</v>
      </c>
      <c r="W62" s="20">
        <f t="shared" si="32"/>
        <v>0</v>
      </c>
      <c r="X62" s="20">
        <f t="shared" si="33"/>
        <v>0</v>
      </c>
      <c r="Y62" s="67">
        <f t="shared" si="34"/>
        <v>0</v>
      </c>
      <c r="Z62" s="117"/>
      <c r="AA62" s="106"/>
      <c r="AB62" s="106"/>
      <c r="AC62" s="106"/>
      <c r="AD62" s="106"/>
      <c r="AE62" s="106"/>
      <c r="AF62" s="106"/>
      <c r="AG62" s="106"/>
      <c r="AH62" s="106"/>
      <c r="AI62" s="108"/>
      <c r="AJ62" s="108"/>
    </row>
    <row r="63" spans="1:36" s="50" customFormat="1" ht="19.5" thickBot="1" x14ac:dyDescent="0.3">
      <c r="A63" s="112"/>
      <c r="B63" s="115"/>
      <c r="C63" s="134"/>
      <c r="D63" s="134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6"/>
      <c r="S63" s="396"/>
      <c r="T63" s="396"/>
      <c r="U63" s="396"/>
      <c r="V63" s="21">
        <f t="shared" si="31"/>
        <v>0</v>
      </c>
      <c r="W63" s="21">
        <f t="shared" si="32"/>
        <v>0</v>
      </c>
      <c r="X63" s="21">
        <f t="shared" si="33"/>
        <v>0</v>
      </c>
      <c r="Y63" s="68">
        <f t="shared" si="34"/>
        <v>0</v>
      </c>
      <c r="Z63" s="118"/>
      <c r="AA63" s="104"/>
      <c r="AB63" s="104"/>
      <c r="AC63" s="104"/>
      <c r="AD63" s="104"/>
      <c r="AE63" s="104"/>
      <c r="AF63" s="104"/>
      <c r="AG63" s="104"/>
      <c r="AH63" s="104"/>
      <c r="AI63" s="109"/>
      <c r="AJ63" s="109"/>
    </row>
    <row r="64" spans="1:36" s="50" customFormat="1" ht="18.75" x14ac:dyDescent="0.25">
      <c r="A64" s="123">
        <v>12</v>
      </c>
      <c r="B64" s="124" t="s">
        <v>259</v>
      </c>
      <c r="C64" s="119" t="s">
        <v>19</v>
      </c>
      <c r="D64" s="119">
        <f>160*0.9</f>
        <v>144</v>
      </c>
      <c r="E64" s="392" t="s">
        <v>289</v>
      </c>
      <c r="F64" s="392">
        <v>28.8</v>
      </c>
      <c r="G64" s="392">
        <v>10.7</v>
      </c>
      <c r="H64" s="392">
        <v>22.5</v>
      </c>
      <c r="I64" s="392">
        <v>33.700000000000003</v>
      </c>
      <c r="J64" s="392">
        <v>17.8</v>
      </c>
      <c r="K64" s="392">
        <v>14</v>
      </c>
      <c r="L64" s="392">
        <v>14.3</v>
      </c>
      <c r="M64" s="392">
        <v>35.200000000000003</v>
      </c>
      <c r="N64" s="392">
        <v>35.299999999999997</v>
      </c>
      <c r="O64" s="392">
        <v>37</v>
      </c>
      <c r="P64" s="392">
        <v>38.6</v>
      </c>
      <c r="Q64" s="392">
        <v>44</v>
      </c>
      <c r="R64" s="408">
        <v>0.40100000000000002</v>
      </c>
      <c r="S64" s="408">
        <v>0.4</v>
      </c>
      <c r="T64" s="408">
        <v>0.40200000000000002</v>
      </c>
      <c r="U64" s="408">
        <v>0.4</v>
      </c>
      <c r="V64" s="22">
        <f t="shared" si="31"/>
        <v>20.666666666666668</v>
      </c>
      <c r="W64" s="22">
        <f t="shared" si="32"/>
        <v>21.833333333333332</v>
      </c>
      <c r="X64" s="22">
        <f t="shared" si="33"/>
        <v>28.266666666666666</v>
      </c>
      <c r="Y64" s="69">
        <f t="shared" si="34"/>
        <v>39.866666666666667</v>
      </c>
      <c r="Z64" s="125">
        <f>SUM(V64:V69)</f>
        <v>36.566666666666663</v>
      </c>
      <c r="AA64" s="103">
        <f>SUM(W64:W69)</f>
        <v>34.183333333333337</v>
      </c>
      <c r="AB64" s="103">
        <f>SUM(X64:X69)</f>
        <v>64.266666666666666</v>
      </c>
      <c r="AC64" s="103">
        <f>SUM(Y64:Y69)</f>
        <v>68.583333333333343</v>
      </c>
      <c r="AD64" s="105">
        <f t="shared" ref="AD64" si="37">Z64*0.38*0.9*SQRT(3)</f>
        <v>21.660680989294864</v>
      </c>
      <c r="AE64" s="105">
        <f t="shared" si="29"/>
        <v>20.248886376045476</v>
      </c>
      <c r="AF64" s="105">
        <f t="shared" si="29"/>
        <v>38.06909110971786</v>
      </c>
      <c r="AG64" s="105">
        <f t="shared" si="29"/>
        <v>40.626117716931809</v>
      </c>
      <c r="AH64" s="103">
        <f>MAX(Z64:AC69)</f>
        <v>68.583333333333343</v>
      </c>
      <c r="AI64" s="107">
        <f t="shared" ref="AI64" si="38">AH64*0.38*0.9*SQRT(3)</f>
        <v>40.626117716931809</v>
      </c>
      <c r="AJ64" s="107">
        <f>D64-AI64</f>
        <v>103.37388228306818</v>
      </c>
    </row>
    <row r="65" spans="1:36" s="50" customFormat="1" ht="18.75" x14ac:dyDescent="0.25">
      <c r="A65" s="111"/>
      <c r="B65" s="114"/>
      <c r="C65" s="120"/>
      <c r="D65" s="120"/>
      <c r="E65" s="383" t="s">
        <v>290</v>
      </c>
      <c r="F65" s="383">
        <v>1</v>
      </c>
      <c r="G65" s="383">
        <v>1.6</v>
      </c>
      <c r="H65" s="383">
        <v>0.1</v>
      </c>
      <c r="I65" s="383">
        <v>0</v>
      </c>
      <c r="J65" s="383">
        <v>0.6</v>
      </c>
      <c r="K65" s="383">
        <v>0.1</v>
      </c>
      <c r="L65" s="383">
        <v>16.7</v>
      </c>
      <c r="M65" s="383">
        <v>4.5</v>
      </c>
      <c r="N65" s="383">
        <v>7</v>
      </c>
      <c r="O65" s="383">
        <v>7.4</v>
      </c>
      <c r="P65" s="383">
        <v>1.1000000000000001</v>
      </c>
      <c r="Q65" s="383">
        <v>0</v>
      </c>
      <c r="R65" s="394">
        <v>0.40100000000000002</v>
      </c>
      <c r="S65" s="394">
        <v>0.4</v>
      </c>
      <c r="T65" s="394">
        <v>0.40200000000000002</v>
      </c>
      <c r="U65" s="394">
        <v>0.4</v>
      </c>
      <c r="V65" s="20">
        <f t="shared" si="31"/>
        <v>0.9</v>
      </c>
      <c r="W65" s="20">
        <f t="shared" si="32"/>
        <v>0.35</v>
      </c>
      <c r="X65" s="20">
        <f t="shared" si="33"/>
        <v>9.4</v>
      </c>
      <c r="Y65" s="67">
        <f t="shared" si="34"/>
        <v>4.25</v>
      </c>
      <c r="Z65" s="117"/>
      <c r="AA65" s="106"/>
      <c r="AB65" s="106"/>
      <c r="AC65" s="106"/>
      <c r="AD65" s="106"/>
      <c r="AE65" s="106"/>
      <c r="AF65" s="106"/>
      <c r="AG65" s="106"/>
      <c r="AH65" s="106"/>
      <c r="AI65" s="108"/>
      <c r="AJ65" s="108"/>
    </row>
    <row r="66" spans="1:36" s="50" customFormat="1" ht="18.75" x14ac:dyDescent="0.25">
      <c r="A66" s="111"/>
      <c r="B66" s="114"/>
      <c r="C66" s="120"/>
      <c r="D66" s="120"/>
      <c r="E66" s="385" t="s">
        <v>291</v>
      </c>
      <c r="F66" s="385">
        <v>13.2</v>
      </c>
      <c r="G66" s="385">
        <v>16.3</v>
      </c>
      <c r="H66" s="385">
        <v>15.5</v>
      </c>
      <c r="I66" s="385">
        <v>19.8</v>
      </c>
      <c r="J66" s="385">
        <v>5.6</v>
      </c>
      <c r="K66" s="385">
        <v>10.6</v>
      </c>
      <c r="L66" s="385">
        <v>29.3</v>
      </c>
      <c r="M66" s="385">
        <v>35.200000000000003</v>
      </c>
      <c r="N66" s="385">
        <v>15.3</v>
      </c>
      <c r="O66" s="385">
        <v>45.2</v>
      </c>
      <c r="P66" s="385">
        <v>17.399999999999999</v>
      </c>
      <c r="Q66" s="385">
        <v>10.8</v>
      </c>
      <c r="R66" s="395">
        <v>0.40100000000000002</v>
      </c>
      <c r="S66" s="395">
        <v>0.4</v>
      </c>
      <c r="T66" s="395">
        <v>0.40200000000000002</v>
      </c>
      <c r="U66" s="395">
        <v>0.4</v>
      </c>
      <c r="V66" s="20">
        <f t="shared" si="31"/>
        <v>15</v>
      </c>
      <c r="W66" s="20">
        <f t="shared" si="32"/>
        <v>12</v>
      </c>
      <c r="X66" s="20">
        <f t="shared" si="33"/>
        <v>26.599999999999998</v>
      </c>
      <c r="Y66" s="67">
        <f t="shared" si="34"/>
        <v>24.466666666666669</v>
      </c>
      <c r="Z66" s="117"/>
      <c r="AA66" s="106"/>
      <c r="AB66" s="106"/>
      <c r="AC66" s="106"/>
      <c r="AD66" s="106"/>
      <c r="AE66" s="106"/>
      <c r="AF66" s="106"/>
      <c r="AG66" s="106"/>
      <c r="AH66" s="106"/>
      <c r="AI66" s="108"/>
      <c r="AJ66" s="108"/>
    </row>
    <row r="67" spans="1:36" s="50" customFormat="1" ht="18.75" x14ac:dyDescent="0.25">
      <c r="A67" s="111"/>
      <c r="B67" s="114"/>
      <c r="C67" s="120"/>
      <c r="D67" s="120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94"/>
      <c r="S67" s="394"/>
      <c r="T67" s="394"/>
      <c r="U67" s="394"/>
      <c r="V67" s="20">
        <f t="shared" si="31"/>
        <v>0</v>
      </c>
      <c r="W67" s="20">
        <f t="shared" si="32"/>
        <v>0</v>
      </c>
      <c r="X67" s="20">
        <f t="shared" si="33"/>
        <v>0</v>
      </c>
      <c r="Y67" s="67">
        <f t="shared" si="34"/>
        <v>0</v>
      </c>
      <c r="Z67" s="117"/>
      <c r="AA67" s="106"/>
      <c r="AB67" s="106"/>
      <c r="AC67" s="106"/>
      <c r="AD67" s="106"/>
      <c r="AE67" s="106"/>
      <c r="AF67" s="106"/>
      <c r="AG67" s="106"/>
      <c r="AH67" s="106"/>
      <c r="AI67" s="108"/>
      <c r="AJ67" s="108"/>
    </row>
    <row r="68" spans="1:36" s="50" customFormat="1" ht="18.75" x14ac:dyDescent="0.25">
      <c r="A68" s="111"/>
      <c r="B68" s="114"/>
      <c r="C68" s="120"/>
      <c r="D68" s="120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95"/>
      <c r="S68" s="395"/>
      <c r="T68" s="395"/>
      <c r="U68" s="395"/>
      <c r="V68" s="20">
        <f t="shared" si="31"/>
        <v>0</v>
      </c>
      <c r="W68" s="20">
        <f t="shared" si="32"/>
        <v>0</v>
      </c>
      <c r="X68" s="20">
        <f t="shared" si="33"/>
        <v>0</v>
      </c>
      <c r="Y68" s="67">
        <f t="shared" si="34"/>
        <v>0</v>
      </c>
      <c r="Z68" s="117"/>
      <c r="AA68" s="106"/>
      <c r="AB68" s="106"/>
      <c r="AC68" s="106"/>
      <c r="AD68" s="106"/>
      <c r="AE68" s="106"/>
      <c r="AF68" s="106"/>
      <c r="AG68" s="106"/>
      <c r="AH68" s="106"/>
      <c r="AI68" s="108"/>
      <c r="AJ68" s="108"/>
    </row>
    <row r="69" spans="1:36" s="50" customFormat="1" ht="19.5" thickBot="1" x14ac:dyDescent="0.3">
      <c r="A69" s="112"/>
      <c r="B69" s="115"/>
      <c r="C69" s="121"/>
      <c r="D69" s="12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6"/>
      <c r="S69" s="396"/>
      <c r="T69" s="396"/>
      <c r="U69" s="396"/>
      <c r="V69" s="21">
        <f t="shared" si="31"/>
        <v>0</v>
      </c>
      <c r="W69" s="21">
        <f t="shared" si="32"/>
        <v>0</v>
      </c>
      <c r="X69" s="21">
        <f t="shared" si="33"/>
        <v>0</v>
      </c>
      <c r="Y69" s="68">
        <f t="shared" si="34"/>
        <v>0</v>
      </c>
      <c r="Z69" s="118"/>
      <c r="AA69" s="104"/>
      <c r="AB69" s="104"/>
      <c r="AC69" s="104"/>
      <c r="AD69" s="104"/>
      <c r="AE69" s="104"/>
      <c r="AF69" s="104"/>
      <c r="AG69" s="104"/>
      <c r="AH69" s="104"/>
      <c r="AI69" s="109"/>
      <c r="AJ69" s="109"/>
    </row>
    <row r="70" spans="1:36" s="50" customFormat="1" ht="18.75" x14ac:dyDescent="0.25">
      <c r="A70" s="123">
        <v>13</v>
      </c>
      <c r="B70" s="124" t="s">
        <v>62</v>
      </c>
      <c r="C70" s="119" t="s">
        <v>92</v>
      </c>
      <c r="D70" s="119">
        <f>400*0.9</f>
        <v>360</v>
      </c>
      <c r="E70" s="392" t="s">
        <v>292</v>
      </c>
      <c r="F70" s="392">
        <v>15.1</v>
      </c>
      <c r="G70" s="392">
        <v>28.4</v>
      </c>
      <c r="H70" s="392">
        <v>33.700000000000003</v>
      </c>
      <c r="I70" s="392">
        <v>51.9</v>
      </c>
      <c r="J70" s="392">
        <v>33.6</v>
      </c>
      <c r="K70" s="392">
        <v>47</v>
      </c>
      <c r="L70" s="392">
        <v>22.3</v>
      </c>
      <c r="M70" s="392">
        <v>35.4</v>
      </c>
      <c r="N70" s="392">
        <v>39</v>
      </c>
      <c r="O70" s="392">
        <v>26.1</v>
      </c>
      <c r="P70" s="392">
        <v>37.700000000000003</v>
      </c>
      <c r="Q70" s="392">
        <v>46.9</v>
      </c>
      <c r="R70" s="408">
        <v>0.40500000000000003</v>
      </c>
      <c r="S70" s="408">
        <v>0.40200000000000002</v>
      </c>
      <c r="T70" s="408">
        <v>0.40600000000000003</v>
      </c>
      <c r="U70" s="408">
        <v>0.40300000000000002</v>
      </c>
      <c r="V70" s="22">
        <f t="shared" si="31"/>
        <v>25.733333333333334</v>
      </c>
      <c r="W70" s="22">
        <f t="shared" si="32"/>
        <v>44.166666666666664</v>
      </c>
      <c r="X70" s="22">
        <f t="shared" si="33"/>
        <v>32.233333333333334</v>
      </c>
      <c r="Y70" s="69">
        <f t="shared" si="34"/>
        <v>36.9</v>
      </c>
      <c r="Z70" s="125">
        <f>SUM(V70:V73)</f>
        <v>70.300000000000011</v>
      </c>
      <c r="AA70" s="103">
        <f>SUM(W70:W73)</f>
        <v>95.866666666666674</v>
      </c>
      <c r="AB70" s="103">
        <f>SUM(X70:X73)</f>
        <v>77.166666666666671</v>
      </c>
      <c r="AC70" s="103">
        <f>SUM(Y70:Y73)</f>
        <v>101.50000000000001</v>
      </c>
      <c r="AD70" s="105">
        <f t="shared" ref="AD70" si="39">Z70*0.38*0.9*SQRT(3)</f>
        <v>41.643004746055496</v>
      </c>
      <c r="AE70" s="105">
        <f t="shared" si="29"/>
        <v>56.787710597276245</v>
      </c>
      <c r="AF70" s="105">
        <f t="shared" si="29"/>
        <v>45.710552862550244</v>
      </c>
      <c r="AG70" s="105">
        <f t="shared" si="29"/>
        <v>60.124679683138446</v>
      </c>
      <c r="AH70" s="103">
        <f>MAX(Z70:AC73)</f>
        <v>101.50000000000001</v>
      </c>
      <c r="AI70" s="107">
        <f t="shared" ref="AI70" si="40">AH70*0.38*0.9*SQRT(3)</f>
        <v>60.124679683138446</v>
      </c>
      <c r="AJ70" s="107">
        <f>D70-AI70</f>
        <v>299.87532031686158</v>
      </c>
    </row>
    <row r="71" spans="1:36" s="50" customFormat="1" ht="18.75" x14ac:dyDescent="0.25">
      <c r="A71" s="111"/>
      <c r="B71" s="114"/>
      <c r="C71" s="120"/>
      <c r="D71" s="120"/>
      <c r="E71" s="383" t="s">
        <v>293</v>
      </c>
      <c r="F71" s="383">
        <v>34.4</v>
      </c>
      <c r="G71" s="383">
        <v>16.3</v>
      </c>
      <c r="H71" s="383">
        <v>18.7</v>
      </c>
      <c r="I71" s="383">
        <v>38.6</v>
      </c>
      <c r="J71" s="383">
        <v>24.7</v>
      </c>
      <c r="K71" s="383">
        <v>23</v>
      </c>
      <c r="L71" s="383">
        <v>36</v>
      </c>
      <c r="M71" s="383">
        <v>35.5</v>
      </c>
      <c r="N71" s="383">
        <v>19.7</v>
      </c>
      <c r="O71" s="383">
        <v>27.7</v>
      </c>
      <c r="P71" s="383">
        <v>74</v>
      </c>
      <c r="Q71" s="383">
        <v>48.1</v>
      </c>
      <c r="R71" s="394">
        <v>0.40500000000000003</v>
      </c>
      <c r="S71" s="394">
        <v>0.40200000000000002</v>
      </c>
      <c r="T71" s="394">
        <v>0.40600000000000003</v>
      </c>
      <c r="U71" s="394">
        <v>0.40300000000000002</v>
      </c>
      <c r="V71" s="20">
        <f t="shared" si="31"/>
        <v>23.133333333333336</v>
      </c>
      <c r="W71" s="20">
        <f t="shared" si="32"/>
        <v>28.766666666666666</v>
      </c>
      <c r="X71" s="20">
        <f t="shared" si="33"/>
        <v>30.400000000000002</v>
      </c>
      <c r="Y71" s="67">
        <f t="shared" si="34"/>
        <v>49.933333333333337</v>
      </c>
      <c r="Z71" s="117"/>
      <c r="AA71" s="106"/>
      <c r="AB71" s="106"/>
      <c r="AC71" s="106"/>
      <c r="AD71" s="106"/>
      <c r="AE71" s="106"/>
      <c r="AF71" s="106"/>
      <c r="AG71" s="106"/>
      <c r="AH71" s="106"/>
      <c r="AI71" s="108"/>
      <c r="AJ71" s="108"/>
    </row>
    <row r="72" spans="1:36" s="50" customFormat="1" ht="18.75" x14ac:dyDescent="0.25">
      <c r="A72" s="111"/>
      <c r="B72" s="114"/>
      <c r="C72" s="120"/>
      <c r="D72" s="120"/>
      <c r="E72" s="385" t="s">
        <v>294</v>
      </c>
      <c r="F72" s="385">
        <v>18.2</v>
      </c>
      <c r="G72" s="385">
        <v>14.9</v>
      </c>
      <c r="H72" s="385">
        <v>31.2</v>
      </c>
      <c r="I72" s="385">
        <v>11.5</v>
      </c>
      <c r="J72" s="385">
        <v>20.3</v>
      </c>
      <c r="K72" s="385">
        <v>37</v>
      </c>
      <c r="L72" s="385">
        <v>10.3</v>
      </c>
      <c r="M72" s="385">
        <v>5</v>
      </c>
      <c r="N72" s="385">
        <v>28.3</v>
      </c>
      <c r="O72" s="385">
        <v>16</v>
      </c>
      <c r="P72" s="385">
        <v>6</v>
      </c>
      <c r="Q72" s="385">
        <v>22</v>
      </c>
      <c r="R72" s="394">
        <v>0.40500000000000003</v>
      </c>
      <c r="S72" s="394">
        <v>0.40200000000000002</v>
      </c>
      <c r="T72" s="394">
        <v>0.40600000000000003</v>
      </c>
      <c r="U72" s="394">
        <v>0.40300000000000002</v>
      </c>
      <c r="V72" s="20">
        <f t="shared" si="31"/>
        <v>21.433333333333334</v>
      </c>
      <c r="W72" s="20">
        <f t="shared" si="32"/>
        <v>22.933333333333334</v>
      </c>
      <c r="X72" s="20">
        <f t="shared" si="33"/>
        <v>14.533333333333333</v>
      </c>
      <c r="Y72" s="67">
        <f t="shared" si="34"/>
        <v>14.666666666666666</v>
      </c>
      <c r="Z72" s="117"/>
      <c r="AA72" s="106"/>
      <c r="AB72" s="106"/>
      <c r="AC72" s="106"/>
      <c r="AD72" s="106"/>
      <c r="AE72" s="106"/>
      <c r="AF72" s="106"/>
      <c r="AG72" s="106"/>
      <c r="AH72" s="106"/>
      <c r="AI72" s="108"/>
      <c r="AJ72" s="108"/>
    </row>
    <row r="73" spans="1:36" s="50" customFormat="1" ht="19.5" thickBot="1" x14ac:dyDescent="0.3">
      <c r="A73" s="112"/>
      <c r="B73" s="115"/>
      <c r="C73" s="121"/>
      <c r="D73" s="12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6"/>
      <c r="S73" s="396"/>
      <c r="T73" s="396"/>
      <c r="U73" s="396"/>
      <c r="V73" s="21">
        <f t="shared" ref="V73:V93" si="41">IF(AND(F73=0,G73=0,H73=0),0,IF(AND(F73=0,G73=0),H73,IF(AND(F73=0,H73=0),G73,IF(AND(G73=0,H73=0),F73,IF(F73=0,(G73+H73)/2,IF(G73=0,(F73+H73)/2,IF(H73=0,(F73+G73)/2,(F73+G73+H73)/3)))))))</f>
        <v>0</v>
      </c>
      <c r="W73" s="21">
        <f t="shared" ref="W73:W93" si="42">IF(AND(I73=0,J73=0,K73=0),0,IF(AND(I73=0,J73=0),K73,IF(AND(I73=0,K73=0),J73,IF(AND(J73=0,K73=0),I73,IF(I73=0,(J73+K73)/2,IF(J73=0,(I73+K73)/2,IF(K73=0,(I73+J73)/2,(I73+J73+K73)/3)))))))</f>
        <v>0</v>
      </c>
      <c r="X73" s="21">
        <f t="shared" ref="X73:X93" si="43">IF(AND(L73=0,M73=0,N73=0),0,IF(AND(L73=0,M73=0),N73,IF(AND(L73=0,N73=0),M73,IF(AND(M73=0,N73=0),L73,IF(L73=0,(M73+N73)/2,IF(M73=0,(L73+N73)/2,IF(N73=0,(L73+M73)/2,(L73+M73+N73)/3)))))))</f>
        <v>0</v>
      </c>
      <c r="Y73" s="68">
        <f t="shared" ref="Y73:Y93" si="44">IF(AND(O73=0,P73=0,Q73=0),0,IF(AND(O73=0,P73=0),Q73,IF(AND(O73=0,Q73=0),P73,IF(AND(P73=0,Q73=0),O73,IF(O73=0,(P73+Q73)/2,IF(P73=0,(O73+Q73)/2,IF(Q73=0,(O73+P73)/2,(O73+P73+Q73)/3)))))))</f>
        <v>0</v>
      </c>
      <c r="Z73" s="118"/>
      <c r="AA73" s="104"/>
      <c r="AB73" s="104"/>
      <c r="AC73" s="104"/>
      <c r="AD73" s="104"/>
      <c r="AE73" s="104"/>
      <c r="AF73" s="104"/>
      <c r="AG73" s="104"/>
      <c r="AH73" s="104"/>
      <c r="AI73" s="109"/>
      <c r="AJ73" s="109"/>
    </row>
    <row r="74" spans="1:36" s="50" customFormat="1" ht="18.75" x14ac:dyDescent="0.25">
      <c r="A74" s="123">
        <v>14</v>
      </c>
      <c r="B74" s="124" t="s">
        <v>66</v>
      </c>
      <c r="C74" s="119" t="s">
        <v>22</v>
      </c>
      <c r="D74" s="119">
        <f>250*0.9</f>
        <v>225</v>
      </c>
      <c r="E74" s="392" t="s">
        <v>295</v>
      </c>
      <c r="F74" s="392">
        <v>14.4</v>
      </c>
      <c r="G74" s="392">
        <v>1.4</v>
      </c>
      <c r="H74" s="392">
        <v>5</v>
      </c>
      <c r="I74" s="392">
        <v>35.9</v>
      </c>
      <c r="J74" s="392">
        <v>6.9</v>
      </c>
      <c r="K74" s="392">
        <v>3</v>
      </c>
      <c r="L74" s="392">
        <v>34.9</v>
      </c>
      <c r="M74" s="392">
        <v>11.4</v>
      </c>
      <c r="N74" s="392">
        <v>12.3</v>
      </c>
      <c r="O74" s="392">
        <v>53.6</v>
      </c>
      <c r="P74" s="392">
        <v>11</v>
      </c>
      <c r="Q74" s="392">
        <v>14.9</v>
      </c>
      <c r="R74" s="408">
        <v>0.39100000000000001</v>
      </c>
      <c r="S74" s="408">
        <v>0.39</v>
      </c>
      <c r="T74" s="408">
        <v>0.39400000000000002</v>
      </c>
      <c r="U74" s="408">
        <v>0.39300000000000002</v>
      </c>
      <c r="V74" s="22">
        <f t="shared" si="41"/>
        <v>6.9333333333333336</v>
      </c>
      <c r="W74" s="22">
        <f t="shared" si="42"/>
        <v>15.266666666666666</v>
      </c>
      <c r="X74" s="22">
        <f t="shared" si="43"/>
        <v>19.533333333333331</v>
      </c>
      <c r="Y74" s="69">
        <f t="shared" si="44"/>
        <v>26.5</v>
      </c>
      <c r="Z74" s="125">
        <f>SUM(V74:V81)</f>
        <v>56.099999999999994</v>
      </c>
      <c r="AA74" s="103">
        <f>SUM(W74:W81)</f>
        <v>75.7</v>
      </c>
      <c r="AB74" s="103">
        <f>SUM(X74:X81)</f>
        <v>88.966666666666669</v>
      </c>
      <c r="AC74" s="103">
        <f>SUM(Y74:Y81)</f>
        <v>108.23333333333333</v>
      </c>
      <c r="AD74" s="105">
        <f t="shared" ref="AD74:AG82" si="45">Z74*0.38*0.9*SQRT(3)</f>
        <v>33.231473204177988</v>
      </c>
      <c r="AE74" s="105">
        <f t="shared" si="45"/>
        <v>44.841756177473691</v>
      </c>
      <c r="AF74" s="105">
        <f t="shared" si="45"/>
        <v>52.700417101575198</v>
      </c>
      <c r="AG74" s="105">
        <f t="shared" si="45"/>
        <v>64.113246282808049</v>
      </c>
      <c r="AH74" s="103">
        <f>MAX(Z74:AC81)</f>
        <v>108.23333333333333</v>
      </c>
      <c r="AI74" s="107">
        <f t="shared" ref="AI74" si="46">AH74*0.38*0.9*SQRT(3)</f>
        <v>64.113246282808049</v>
      </c>
      <c r="AJ74" s="107">
        <f>D74-AI74</f>
        <v>160.88675371719194</v>
      </c>
    </row>
    <row r="75" spans="1:36" s="50" customFormat="1" ht="18.75" x14ac:dyDescent="0.25">
      <c r="A75" s="111"/>
      <c r="B75" s="114"/>
      <c r="C75" s="120"/>
      <c r="D75" s="120"/>
      <c r="E75" s="383" t="s">
        <v>296</v>
      </c>
      <c r="F75" s="383">
        <v>20.399999999999999</v>
      </c>
      <c r="G75" s="383">
        <v>32.799999999999997</v>
      </c>
      <c r="H75" s="383">
        <v>17.600000000000001</v>
      </c>
      <c r="I75" s="383">
        <v>65</v>
      </c>
      <c r="J75" s="383">
        <v>31.2</v>
      </c>
      <c r="K75" s="383">
        <v>15.5</v>
      </c>
      <c r="L75" s="383">
        <v>14.3</v>
      </c>
      <c r="M75" s="383">
        <v>23.6</v>
      </c>
      <c r="N75" s="383">
        <v>14.5</v>
      </c>
      <c r="O75" s="383">
        <v>32.299999999999997</v>
      </c>
      <c r="P75" s="383">
        <v>71.3</v>
      </c>
      <c r="Q75" s="383">
        <v>31.2</v>
      </c>
      <c r="R75" s="394">
        <v>0.39100000000000001</v>
      </c>
      <c r="S75" s="394">
        <v>0.39</v>
      </c>
      <c r="T75" s="394">
        <v>0.39400000000000002</v>
      </c>
      <c r="U75" s="394">
        <v>0.39300000000000002</v>
      </c>
      <c r="V75" s="20">
        <f t="shared" si="41"/>
        <v>23.599999999999998</v>
      </c>
      <c r="W75" s="20">
        <f t="shared" si="42"/>
        <v>37.233333333333334</v>
      </c>
      <c r="X75" s="20">
        <f t="shared" si="43"/>
        <v>17.466666666666669</v>
      </c>
      <c r="Y75" s="67">
        <f t="shared" si="44"/>
        <v>44.93333333333333</v>
      </c>
      <c r="Z75" s="117"/>
      <c r="AA75" s="106"/>
      <c r="AB75" s="106"/>
      <c r="AC75" s="106"/>
      <c r="AD75" s="106"/>
      <c r="AE75" s="106"/>
      <c r="AF75" s="106"/>
      <c r="AG75" s="106"/>
      <c r="AH75" s="106"/>
      <c r="AI75" s="108"/>
      <c r="AJ75" s="108"/>
    </row>
    <row r="76" spans="1:36" s="50" customFormat="1" ht="18.75" x14ac:dyDescent="0.25">
      <c r="A76" s="111"/>
      <c r="B76" s="114"/>
      <c r="C76" s="120"/>
      <c r="D76" s="120"/>
      <c r="E76" s="385" t="s">
        <v>297</v>
      </c>
      <c r="F76" s="385">
        <v>2</v>
      </c>
      <c r="G76" s="385">
        <v>2.2000000000000002</v>
      </c>
      <c r="H76" s="385">
        <v>2.2999999999999998</v>
      </c>
      <c r="I76" s="385">
        <v>8.5</v>
      </c>
      <c r="J76" s="385">
        <v>1.4</v>
      </c>
      <c r="K76" s="385">
        <v>1.3</v>
      </c>
      <c r="L76" s="385">
        <v>44.1</v>
      </c>
      <c r="M76" s="385">
        <v>31.5</v>
      </c>
      <c r="N76" s="385">
        <v>18</v>
      </c>
      <c r="O76" s="385">
        <v>1.2</v>
      </c>
      <c r="P76" s="385">
        <v>4.3</v>
      </c>
      <c r="Q76" s="385">
        <v>5.8</v>
      </c>
      <c r="R76" s="395">
        <v>0.39100000000000001</v>
      </c>
      <c r="S76" s="395">
        <v>0.39</v>
      </c>
      <c r="T76" s="395">
        <v>0.39400000000000002</v>
      </c>
      <c r="U76" s="395">
        <v>0.39300000000000002</v>
      </c>
      <c r="V76" s="20">
        <f t="shared" si="41"/>
        <v>2.1666666666666665</v>
      </c>
      <c r="W76" s="20">
        <f t="shared" si="42"/>
        <v>3.7333333333333338</v>
      </c>
      <c r="X76" s="20">
        <f t="shared" si="43"/>
        <v>31.2</v>
      </c>
      <c r="Y76" s="67">
        <f t="shared" si="44"/>
        <v>3.7666666666666671</v>
      </c>
      <c r="Z76" s="117"/>
      <c r="AA76" s="106"/>
      <c r="AB76" s="106"/>
      <c r="AC76" s="106"/>
      <c r="AD76" s="106"/>
      <c r="AE76" s="106"/>
      <c r="AF76" s="106"/>
      <c r="AG76" s="106"/>
      <c r="AH76" s="106"/>
      <c r="AI76" s="108"/>
      <c r="AJ76" s="108"/>
    </row>
    <row r="77" spans="1:36" s="50" customFormat="1" ht="18.75" x14ac:dyDescent="0.25">
      <c r="A77" s="111"/>
      <c r="B77" s="114"/>
      <c r="C77" s="120"/>
      <c r="D77" s="120"/>
      <c r="E77" s="383" t="s">
        <v>298</v>
      </c>
      <c r="F77" s="383">
        <v>3.5</v>
      </c>
      <c r="G77" s="383">
        <v>1.4</v>
      </c>
      <c r="H77" s="383">
        <v>7.2</v>
      </c>
      <c r="I77" s="383">
        <v>0.1</v>
      </c>
      <c r="J77" s="383">
        <v>0.1</v>
      </c>
      <c r="K77" s="383">
        <v>3.4</v>
      </c>
      <c r="L77" s="383">
        <v>0.2</v>
      </c>
      <c r="M77" s="383">
        <v>0.2</v>
      </c>
      <c r="N77" s="383">
        <v>5.4</v>
      </c>
      <c r="O77" s="383">
        <v>0.5</v>
      </c>
      <c r="P77" s="383">
        <v>2.2000000000000002</v>
      </c>
      <c r="Q77" s="383">
        <v>3.5</v>
      </c>
      <c r="R77" s="394">
        <v>0.39100000000000001</v>
      </c>
      <c r="S77" s="394">
        <v>0.39</v>
      </c>
      <c r="T77" s="394">
        <v>0.39400000000000002</v>
      </c>
      <c r="U77" s="394">
        <v>0.39300000000000002</v>
      </c>
      <c r="V77" s="20">
        <f t="shared" si="41"/>
        <v>4.0333333333333341</v>
      </c>
      <c r="W77" s="20">
        <f t="shared" si="42"/>
        <v>1.2</v>
      </c>
      <c r="X77" s="20">
        <f t="shared" si="43"/>
        <v>1.9333333333333336</v>
      </c>
      <c r="Y77" s="67">
        <f t="shared" si="44"/>
        <v>2.0666666666666669</v>
      </c>
      <c r="Z77" s="117"/>
      <c r="AA77" s="106"/>
      <c r="AB77" s="106"/>
      <c r="AC77" s="106"/>
      <c r="AD77" s="106"/>
      <c r="AE77" s="106"/>
      <c r="AF77" s="106"/>
      <c r="AG77" s="106"/>
      <c r="AH77" s="106"/>
      <c r="AI77" s="108"/>
      <c r="AJ77" s="108"/>
    </row>
    <row r="78" spans="1:36" s="50" customFormat="1" ht="18.75" x14ac:dyDescent="0.25">
      <c r="A78" s="111"/>
      <c r="B78" s="114"/>
      <c r="C78" s="120"/>
      <c r="D78" s="120"/>
      <c r="E78" s="385" t="s">
        <v>299</v>
      </c>
      <c r="F78" s="385">
        <v>22</v>
      </c>
      <c r="G78" s="385">
        <v>5.6</v>
      </c>
      <c r="H78" s="385">
        <v>30.5</v>
      </c>
      <c r="I78" s="385">
        <v>19.7</v>
      </c>
      <c r="J78" s="385">
        <v>5.7</v>
      </c>
      <c r="K78" s="385">
        <v>29.4</v>
      </c>
      <c r="L78" s="385">
        <v>28.6</v>
      </c>
      <c r="M78" s="385">
        <v>0.4</v>
      </c>
      <c r="N78" s="385">
        <v>27.5</v>
      </c>
      <c r="O78" s="385">
        <v>45.2</v>
      </c>
      <c r="P78" s="385">
        <v>0.9</v>
      </c>
      <c r="Q78" s="385">
        <v>46.8</v>
      </c>
      <c r="R78" s="395">
        <v>0.39100000000000001</v>
      </c>
      <c r="S78" s="395">
        <v>0.39</v>
      </c>
      <c r="T78" s="395">
        <v>0.39400000000000002</v>
      </c>
      <c r="U78" s="395">
        <v>0.39300000000000002</v>
      </c>
      <c r="V78" s="20">
        <f t="shared" si="41"/>
        <v>19.366666666666667</v>
      </c>
      <c r="W78" s="20">
        <f t="shared" si="42"/>
        <v>18.266666666666666</v>
      </c>
      <c r="X78" s="20">
        <f t="shared" si="43"/>
        <v>18.833333333333332</v>
      </c>
      <c r="Y78" s="67">
        <f t="shared" si="44"/>
        <v>30.966666666666669</v>
      </c>
      <c r="Z78" s="117"/>
      <c r="AA78" s="106"/>
      <c r="AB78" s="106"/>
      <c r="AC78" s="106"/>
      <c r="AD78" s="106"/>
      <c r="AE78" s="106"/>
      <c r="AF78" s="106"/>
      <c r="AG78" s="106"/>
      <c r="AH78" s="106"/>
      <c r="AI78" s="108"/>
      <c r="AJ78" s="108"/>
    </row>
    <row r="79" spans="1:36" s="50" customFormat="1" ht="18.75" x14ac:dyDescent="0.25">
      <c r="A79" s="111"/>
      <c r="B79" s="114"/>
      <c r="C79" s="120"/>
      <c r="D79" s="120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94"/>
      <c r="S79" s="394"/>
      <c r="T79" s="394"/>
      <c r="U79" s="394"/>
      <c r="V79" s="20">
        <f t="shared" si="41"/>
        <v>0</v>
      </c>
      <c r="W79" s="20">
        <f t="shared" si="42"/>
        <v>0</v>
      </c>
      <c r="X79" s="20">
        <f t="shared" si="43"/>
        <v>0</v>
      </c>
      <c r="Y79" s="67">
        <f t="shared" si="44"/>
        <v>0</v>
      </c>
      <c r="Z79" s="117"/>
      <c r="AA79" s="106"/>
      <c r="AB79" s="106"/>
      <c r="AC79" s="106"/>
      <c r="AD79" s="106"/>
      <c r="AE79" s="106"/>
      <c r="AF79" s="106"/>
      <c r="AG79" s="106"/>
      <c r="AH79" s="106"/>
      <c r="AI79" s="108"/>
      <c r="AJ79" s="108"/>
    </row>
    <row r="80" spans="1:36" s="50" customFormat="1" ht="18.75" x14ac:dyDescent="0.25">
      <c r="A80" s="111"/>
      <c r="B80" s="114"/>
      <c r="C80" s="120"/>
      <c r="D80" s="120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95"/>
      <c r="S80" s="395"/>
      <c r="T80" s="395"/>
      <c r="U80" s="395"/>
      <c r="V80" s="20">
        <f t="shared" si="41"/>
        <v>0</v>
      </c>
      <c r="W80" s="20">
        <f t="shared" si="42"/>
        <v>0</v>
      </c>
      <c r="X80" s="20">
        <f t="shared" si="43"/>
        <v>0</v>
      </c>
      <c r="Y80" s="67">
        <f t="shared" si="44"/>
        <v>0</v>
      </c>
      <c r="Z80" s="117"/>
      <c r="AA80" s="106"/>
      <c r="AB80" s="106"/>
      <c r="AC80" s="106"/>
      <c r="AD80" s="106"/>
      <c r="AE80" s="106"/>
      <c r="AF80" s="106"/>
      <c r="AG80" s="106"/>
      <c r="AH80" s="106"/>
      <c r="AI80" s="108"/>
      <c r="AJ80" s="108"/>
    </row>
    <row r="81" spans="1:36" s="50" customFormat="1" ht="19.5" thickBot="1" x14ac:dyDescent="0.3">
      <c r="A81" s="112"/>
      <c r="B81" s="115"/>
      <c r="C81" s="121"/>
      <c r="D81" s="12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6"/>
      <c r="S81" s="396"/>
      <c r="T81" s="396"/>
      <c r="U81" s="396"/>
      <c r="V81" s="21">
        <f t="shared" si="41"/>
        <v>0</v>
      </c>
      <c r="W81" s="21">
        <f t="shared" si="42"/>
        <v>0</v>
      </c>
      <c r="X81" s="21">
        <f t="shared" si="43"/>
        <v>0</v>
      </c>
      <c r="Y81" s="68">
        <f t="shared" si="44"/>
        <v>0</v>
      </c>
      <c r="Z81" s="118"/>
      <c r="AA81" s="104"/>
      <c r="AB81" s="104"/>
      <c r="AC81" s="104"/>
      <c r="AD81" s="104"/>
      <c r="AE81" s="104"/>
      <c r="AF81" s="104"/>
      <c r="AG81" s="104"/>
      <c r="AH81" s="104"/>
      <c r="AI81" s="109"/>
      <c r="AJ81" s="109"/>
    </row>
    <row r="82" spans="1:36" s="50" customFormat="1" ht="18.75" x14ac:dyDescent="0.25">
      <c r="A82" s="123">
        <v>15</v>
      </c>
      <c r="B82" s="124" t="s">
        <v>72</v>
      </c>
      <c r="C82" s="119" t="s">
        <v>22</v>
      </c>
      <c r="D82" s="119">
        <f>250*0.9</f>
        <v>225</v>
      </c>
      <c r="E82" s="392" t="s">
        <v>300</v>
      </c>
      <c r="F82" s="392">
        <v>49.4</v>
      </c>
      <c r="G82" s="392">
        <v>60</v>
      </c>
      <c r="H82" s="392">
        <v>44.5</v>
      </c>
      <c r="I82" s="392">
        <v>56.3</v>
      </c>
      <c r="J82" s="392">
        <v>35.799999999999997</v>
      </c>
      <c r="K82" s="392">
        <v>21.4</v>
      </c>
      <c r="L82" s="392">
        <v>52.5</v>
      </c>
      <c r="M82" s="392">
        <v>31.3</v>
      </c>
      <c r="N82" s="392">
        <v>10.1</v>
      </c>
      <c r="O82" s="392">
        <v>59.8</v>
      </c>
      <c r="P82" s="392">
        <v>33.9</v>
      </c>
      <c r="Q82" s="392">
        <v>23.4</v>
      </c>
      <c r="R82" s="408">
        <v>0.40400000000000003</v>
      </c>
      <c r="S82" s="408">
        <v>0.40400000000000003</v>
      </c>
      <c r="T82" s="408">
        <v>0.40300000000000002</v>
      </c>
      <c r="U82" s="408">
        <v>0.40300000000000002</v>
      </c>
      <c r="V82" s="22">
        <f t="shared" si="41"/>
        <v>51.300000000000004</v>
      </c>
      <c r="W82" s="22">
        <f t="shared" si="42"/>
        <v>37.833333333333336</v>
      </c>
      <c r="X82" s="22">
        <f t="shared" si="43"/>
        <v>31.299999999999997</v>
      </c>
      <c r="Y82" s="69">
        <f t="shared" si="44"/>
        <v>39.033333333333331</v>
      </c>
      <c r="Z82" s="125">
        <f>SUM(V82:V87)</f>
        <v>96.833333333333343</v>
      </c>
      <c r="AA82" s="103">
        <f>SUM(W82:W87)</f>
        <v>59.800000000000004</v>
      </c>
      <c r="AB82" s="103">
        <f>SUM(X82:X87)</f>
        <v>65.199999999999989</v>
      </c>
      <c r="AC82" s="103">
        <f>SUM(Y82:Y87)</f>
        <v>83.866666666666674</v>
      </c>
      <c r="AD82" s="105">
        <f t="shared" ref="AD82" si="47">Z82*0.38*0.9*SQRT(3)</f>
        <v>57.360326594258517</v>
      </c>
      <c r="AE82" s="105">
        <f t="shared" si="45"/>
        <v>35.423210296075645</v>
      </c>
      <c r="AF82" s="105">
        <f t="shared" si="45"/>
        <v>38.621961727493847</v>
      </c>
      <c r="AG82" s="105">
        <f t="shared" si="45"/>
        <v>49.67937408301357</v>
      </c>
      <c r="AH82" s="103">
        <f>MAX(Z82:AC87)</f>
        <v>96.833333333333343</v>
      </c>
      <c r="AI82" s="107">
        <f t="shared" ref="AI82" si="48">AH82*0.38*0.9*SQRT(3)</f>
        <v>57.360326594258517</v>
      </c>
      <c r="AJ82" s="107">
        <f>D82-AI82</f>
        <v>167.63967340574149</v>
      </c>
    </row>
    <row r="83" spans="1:36" s="50" customFormat="1" ht="18.75" x14ac:dyDescent="0.25">
      <c r="A83" s="111"/>
      <c r="B83" s="114"/>
      <c r="C83" s="120"/>
      <c r="D83" s="120"/>
      <c r="E83" s="383" t="s">
        <v>288</v>
      </c>
      <c r="F83" s="383">
        <v>21.7</v>
      </c>
      <c r="G83" s="383">
        <v>36.299999999999997</v>
      </c>
      <c r="H83" s="383">
        <v>18.8</v>
      </c>
      <c r="I83" s="383">
        <v>5.7</v>
      </c>
      <c r="J83" s="383">
        <v>20.6</v>
      </c>
      <c r="K83" s="383">
        <v>12.6</v>
      </c>
      <c r="L83" s="383">
        <v>12.1</v>
      </c>
      <c r="M83" s="383">
        <v>14</v>
      </c>
      <c r="N83" s="383">
        <v>14.8</v>
      </c>
      <c r="O83" s="383">
        <v>24.3</v>
      </c>
      <c r="P83" s="383">
        <v>23.5</v>
      </c>
      <c r="Q83" s="383">
        <v>27.6</v>
      </c>
      <c r="R83" s="394">
        <v>0.40400000000000003</v>
      </c>
      <c r="S83" s="394">
        <v>0.40400000000000003</v>
      </c>
      <c r="T83" s="394">
        <v>0.40300000000000002</v>
      </c>
      <c r="U83" s="394">
        <v>0.40300000000000002</v>
      </c>
      <c r="V83" s="20">
        <f t="shared" si="41"/>
        <v>25.599999999999998</v>
      </c>
      <c r="W83" s="20">
        <f t="shared" si="42"/>
        <v>12.966666666666667</v>
      </c>
      <c r="X83" s="20">
        <f t="shared" si="43"/>
        <v>13.633333333333335</v>
      </c>
      <c r="Y83" s="67">
        <f t="shared" si="44"/>
        <v>25.133333333333336</v>
      </c>
      <c r="Z83" s="117"/>
      <c r="AA83" s="106"/>
      <c r="AB83" s="106"/>
      <c r="AC83" s="106"/>
      <c r="AD83" s="106"/>
      <c r="AE83" s="106"/>
      <c r="AF83" s="106"/>
      <c r="AG83" s="106"/>
      <c r="AH83" s="106"/>
      <c r="AI83" s="108"/>
      <c r="AJ83" s="108"/>
    </row>
    <row r="84" spans="1:36" s="50" customFormat="1" ht="18.75" x14ac:dyDescent="0.25">
      <c r="A84" s="111"/>
      <c r="B84" s="114"/>
      <c r="C84" s="120"/>
      <c r="D84" s="120"/>
      <c r="E84" s="385" t="s">
        <v>145</v>
      </c>
      <c r="F84" s="385">
        <v>30.8</v>
      </c>
      <c r="G84" s="385">
        <v>5.2</v>
      </c>
      <c r="H84" s="385">
        <v>23.8</v>
      </c>
      <c r="I84" s="385">
        <v>10.7</v>
      </c>
      <c r="J84" s="385">
        <v>3.6</v>
      </c>
      <c r="K84" s="385">
        <v>12.7</v>
      </c>
      <c r="L84" s="385">
        <v>25.6</v>
      </c>
      <c r="M84" s="385">
        <v>17.2</v>
      </c>
      <c r="N84" s="385">
        <v>18</v>
      </c>
      <c r="O84" s="385">
        <v>12.5</v>
      </c>
      <c r="P84" s="385">
        <v>22.4</v>
      </c>
      <c r="Q84" s="385">
        <v>24.2</v>
      </c>
      <c r="R84" s="394">
        <v>0.40400000000000003</v>
      </c>
      <c r="S84" s="394">
        <v>0.40400000000000003</v>
      </c>
      <c r="T84" s="394">
        <v>0.40300000000000002</v>
      </c>
      <c r="U84" s="394">
        <v>0.40300000000000002</v>
      </c>
      <c r="V84" s="20">
        <f t="shared" si="41"/>
        <v>19.933333333333334</v>
      </c>
      <c r="W84" s="20">
        <f t="shared" si="42"/>
        <v>9</v>
      </c>
      <c r="X84" s="20">
        <f t="shared" si="43"/>
        <v>20.266666666666666</v>
      </c>
      <c r="Y84" s="67">
        <f t="shared" si="44"/>
        <v>19.7</v>
      </c>
      <c r="Z84" s="117"/>
      <c r="AA84" s="106"/>
      <c r="AB84" s="106"/>
      <c r="AC84" s="106"/>
      <c r="AD84" s="106"/>
      <c r="AE84" s="106"/>
      <c r="AF84" s="106"/>
      <c r="AG84" s="106"/>
      <c r="AH84" s="106"/>
      <c r="AI84" s="108"/>
      <c r="AJ84" s="108"/>
    </row>
    <row r="85" spans="1:36" s="50" customFormat="1" ht="18.75" x14ac:dyDescent="0.25">
      <c r="A85" s="111"/>
      <c r="B85" s="114"/>
      <c r="C85" s="120"/>
      <c r="D85" s="120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94"/>
      <c r="S85" s="394"/>
      <c r="T85" s="394"/>
      <c r="U85" s="394"/>
      <c r="V85" s="20">
        <f t="shared" si="41"/>
        <v>0</v>
      </c>
      <c r="W85" s="20">
        <f t="shared" si="42"/>
        <v>0</v>
      </c>
      <c r="X85" s="20">
        <f t="shared" si="43"/>
        <v>0</v>
      </c>
      <c r="Y85" s="67">
        <f t="shared" si="44"/>
        <v>0</v>
      </c>
      <c r="Z85" s="117"/>
      <c r="AA85" s="106"/>
      <c r="AB85" s="106"/>
      <c r="AC85" s="106"/>
      <c r="AD85" s="106"/>
      <c r="AE85" s="106"/>
      <c r="AF85" s="106"/>
      <c r="AG85" s="106"/>
      <c r="AH85" s="106"/>
      <c r="AI85" s="108"/>
      <c r="AJ85" s="108"/>
    </row>
    <row r="86" spans="1:36" s="50" customFormat="1" ht="18.75" x14ac:dyDescent="0.25">
      <c r="A86" s="111"/>
      <c r="B86" s="114"/>
      <c r="C86" s="120"/>
      <c r="D86" s="120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95"/>
      <c r="S86" s="395"/>
      <c r="T86" s="395"/>
      <c r="U86" s="395"/>
      <c r="V86" s="20">
        <f t="shared" si="41"/>
        <v>0</v>
      </c>
      <c r="W86" s="20">
        <f t="shared" si="42"/>
        <v>0</v>
      </c>
      <c r="X86" s="20">
        <f t="shared" si="43"/>
        <v>0</v>
      </c>
      <c r="Y86" s="67">
        <f t="shared" si="44"/>
        <v>0</v>
      </c>
      <c r="Z86" s="117"/>
      <c r="AA86" s="106"/>
      <c r="AB86" s="106"/>
      <c r="AC86" s="106"/>
      <c r="AD86" s="106"/>
      <c r="AE86" s="106"/>
      <c r="AF86" s="106"/>
      <c r="AG86" s="106"/>
      <c r="AH86" s="106"/>
      <c r="AI86" s="108"/>
      <c r="AJ86" s="108"/>
    </row>
    <row r="87" spans="1:36" s="50" customFormat="1" ht="19.5" thickBot="1" x14ac:dyDescent="0.3">
      <c r="A87" s="112"/>
      <c r="B87" s="115"/>
      <c r="C87" s="121"/>
      <c r="D87" s="12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6"/>
      <c r="S87" s="396"/>
      <c r="T87" s="396"/>
      <c r="U87" s="396"/>
      <c r="V87" s="21">
        <f t="shared" si="41"/>
        <v>0</v>
      </c>
      <c r="W87" s="21">
        <f t="shared" si="42"/>
        <v>0</v>
      </c>
      <c r="X87" s="21">
        <f t="shared" si="43"/>
        <v>0</v>
      </c>
      <c r="Y87" s="68">
        <f t="shared" si="44"/>
        <v>0</v>
      </c>
      <c r="Z87" s="118"/>
      <c r="AA87" s="104"/>
      <c r="AB87" s="104"/>
      <c r="AC87" s="104"/>
      <c r="AD87" s="104"/>
      <c r="AE87" s="104"/>
      <c r="AF87" s="104"/>
      <c r="AG87" s="104"/>
      <c r="AH87" s="104"/>
      <c r="AI87" s="109"/>
      <c r="AJ87" s="109"/>
    </row>
    <row r="88" spans="1:36" s="50" customFormat="1" ht="18.75" x14ac:dyDescent="0.25">
      <c r="A88" s="123">
        <v>16</v>
      </c>
      <c r="B88" s="124" t="s">
        <v>74</v>
      </c>
      <c r="C88" s="119" t="s">
        <v>133</v>
      </c>
      <c r="D88" s="119">
        <f>100*0.9</f>
        <v>90</v>
      </c>
      <c r="E88" s="392" t="s">
        <v>288</v>
      </c>
      <c r="F88" s="392">
        <v>16.8</v>
      </c>
      <c r="G88" s="392">
        <v>26.3</v>
      </c>
      <c r="H88" s="392">
        <v>18.7</v>
      </c>
      <c r="I88" s="392">
        <v>14.3</v>
      </c>
      <c r="J88" s="392">
        <v>19.600000000000001</v>
      </c>
      <c r="K88" s="392">
        <v>29.9</v>
      </c>
      <c r="L88" s="392">
        <v>29.6</v>
      </c>
      <c r="M88" s="392">
        <v>56.9</v>
      </c>
      <c r="N88" s="392">
        <v>33</v>
      </c>
      <c r="O88" s="392">
        <v>44.7</v>
      </c>
      <c r="P88" s="392">
        <v>51.5</v>
      </c>
      <c r="Q88" s="392">
        <v>47.6</v>
      </c>
      <c r="R88" s="408">
        <v>0.39500000000000002</v>
      </c>
      <c r="S88" s="408">
        <v>0.39200000000000002</v>
      </c>
      <c r="T88" s="408">
        <v>0.41199999999999998</v>
      </c>
      <c r="U88" s="408">
        <v>0.4</v>
      </c>
      <c r="V88" s="22">
        <f t="shared" si="41"/>
        <v>20.599999999999998</v>
      </c>
      <c r="W88" s="22">
        <f t="shared" si="42"/>
        <v>21.266666666666669</v>
      </c>
      <c r="X88" s="22">
        <f t="shared" si="43"/>
        <v>39.833333333333336</v>
      </c>
      <c r="Y88" s="69">
        <f t="shared" si="44"/>
        <v>47.933333333333337</v>
      </c>
      <c r="Z88" s="125">
        <f>SUM(V88:V93)</f>
        <v>21.7</v>
      </c>
      <c r="AA88" s="103">
        <f>SUM(W88:W93)</f>
        <v>21.74666666666667</v>
      </c>
      <c r="AB88" s="103">
        <f>SUM(X88:X93)</f>
        <v>40.133333333333333</v>
      </c>
      <c r="AC88" s="103">
        <f>SUM(Y88:Y93)</f>
        <v>51.533333333333339</v>
      </c>
      <c r="AD88" s="105">
        <f t="shared" ref="AD88:AG94" si="49">Z88*0.38*0.9*SQRT(3)</f>
        <v>12.854241863291666</v>
      </c>
      <c r="AE88" s="105">
        <f t="shared" si="49"/>
        <v>12.881885394180467</v>
      </c>
      <c r="AF88" s="105">
        <f t="shared" si="49"/>
        <v>23.773436564367383</v>
      </c>
      <c r="AG88" s="105">
        <f t="shared" si="49"/>
        <v>30.526356252916923</v>
      </c>
      <c r="AH88" s="103">
        <f>MAX(Z88:AC93)</f>
        <v>51.533333333333339</v>
      </c>
      <c r="AI88" s="107">
        <f t="shared" ref="AI88" si="50">AH88*0.38*0.9*SQRT(3)</f>
        <v>30.526356252916923</v>
      </c>
      <c r="AJ88" s="107">
        <f>D88-AI88</f>
        <v>59.473643747083074</v>
      </c>
    </row>
    <row r="89" spans="1:36" s="50" customFormat="1" ht="18.75" x14ac:dyDescent="0.25">
      <c r="A89" s="111"/>
      <c r="B89" s="114"/>
      <c r="C89" s="120"/>
      <c r="D89" s="120"/>
      <c r="E89" s="383" t="s">
        <v>301</v>
      </c>
      <c r="F89" s="383">
        <v>2.1</v>
      </c>
      <c r="G89" s="383">
        <v>0</v>
      </c>
      <c r="H89" s="383">
        <v>0.1</v>
      </c>
      <c r="I89" s="383">
        <v>1.3</v>
      </c>
      <c r="J89" s="383">
        <v>0.1</v>
      </c>
      <c r="K89" s="383">
        <v>0.04</v>
      </c>
      <c r="L89" s="383">
        <v>0.3</v>
      </c>
      <c r="M89" s="383">
        <v>0</v>
      </c>
      <c r="N89" s="383">
        <v>0</v>
      </c>
      <c r="O89" s="383">
        <v>9.6999999999999993</v>
      </c>
      <c r="P89" s="383">
        <v>0.1</v>
      </c>
      <c r="Q89" s="383">
        <v>1</v>
      </c>
      <c r="R89" s="394">
        <v>0.39500000000000002</v>
      </c>
      <c r="S89" s="394">
        <v>0.39200000000000002</v>
      </c>
      <c r="T89" s="394">
        <v>0.41199999999999998</v>
      </c>
      <c r="U89" s="394">
        <v>0.4</v>
      </c>
      <c r="V89" s="20">
        <f t="shared" si="41"/>
        <v>1.1000000000000001</v>
      </c>
      <c r="W89" s="20">
        <f t="shared" si="42"/>
        <v>0.48000000000000004</v>
      </c>
      <c r="X89" s="20">
        <f t="shared" si="43"/>
        <v>0.3</v>
      </c>
      <c r="Y89" s="67">
        <f t="shared" si="44"/>
        <v>3.5999999999999996</v>
      </c>
      <c r="Z89" s="117"/>
      <c r="AA89" s="106"/>
      <c r="AB89" s="106"/>
      <c r="AC89" s="106"/>
      <c r="AD89" s="106"/>
      <c r="AE89" s="106"/>
      <c r="AF89" s="106"/>
      <c r="AG89" s="106"/>
      <c r="AH89" s="106"/>
      <c r="AI89" s="108"/>
      <c r="AJ89" s="108"/>
    </row>
    <row r="90" spans="1:36" s="50" customFormat="1" ht="18.75" x14ac:dyDescent="0.25">
      <c r="A90" s="111"/>
      <c r="B90" s="114"/>
      <c r="C90" s="120"/>
      <c r="D90" s="120"/>
      <c r="E90" s="385" t="s">
        <v>283</v>
      </c>
      <c r="F90" s="385">
        <v>0</v>
      </c>
      <c r="G90" s="385">
        <v>0</v>
      </c>
      <c r="H90" s="385">
        <v>0</v>
      </c>
      <c r="I90" s="385">
        <v>0</v>
      </c>
      <c r="J90" s="385">
        <v>0</v>
      </c>
      <c r="K90" s="385">
        <v>0</v>
      </c>
      <c r="L90" s="385"/>
      <c r="M90" s="385"/>
      <c r="N90" s="385"/>
      <c r="O90" s="385"/>
      <c r="P90" s="385"/>
      <c r="Q90" s="385"/>
      <c r="R90" s="394">
        <v>0.39500000000000002</v>
      </c>
      <c r="S90" s="394">
        <v>0.39200000000000002</v>
      </c>
      <c r="T90" s="394">
        <v>0.41199999999999998</v>
      </c>
      <c r="U90" s="394">
        <v>0.4</v>
      </c>
      <c r="V90" s="20">
        <f t="shared" si="41"/>
        <v>0</v>
      </c>
      <c r="W90" s="20">
        <f t="shared" si="42"/>
        <v>0</v>
      </c>
      <c r="X90" s="20">
        <f t="shared" si="43"/>
        <v>0</v>
      </c>
      <c r="Y90" s="67">
        <f t="shared" si="44"/>
        <v>0</v>
      </c>
      <c r="Z90" s="117"/>
      <c r="AA90" s="106"/>
      <c r="AB90" s="106"/>
      <c r="AC90" s="106"/>
      <c r="AD90" s="106"/>
      <c r="AE90" s="106"/>
      <c r="AF90" s="106"/>
      <c r="AG90" s="106"/>
      <c r="AH90" s="106"/>
      <c r="AI90" s="108"/>
      <c r="AJ90" s="108"/>
    </row>
    <row r="91" spans="1:36" s="50" customFormat="1" ht="18.75" x14ac:dyDescent="0.25">
      <c r="A91" s="111"/>
      <c r="B91" s="114"/>
      <c r="C91" s="120"/>
      <c r="D91" s="120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94"/>
      <c r="S91" s="394"/>
      <c r="T91" s="394"/>
      <c r="U91" s="394"/>
      <c r="V91" s="20">
        <f t="shared" si="41"/>
        <v>0</v>
      </c>
      <c r="W91" s="20">
        <f t="shared" si="42"/>
        <v>0</v>
      </c>
      <c r="X91" s="20">
        <f t="shared" si="43"/>
        <v>0</v>
      </c>
      <c r="Y91" s="67">
        <f t="shared" si="44"/>
        <v>0</v>
      </c>
      <c r="Z91" s="117"/>
      <c r="AA91" s="106"/>
      <c r="AB91" s="106"/>
      <c r="AC91" s="106"/>
      <c r="AD91" s="106"/>
      <c r="AE91" s="106"/>
      <c r="AF91" s="106"/>
      <c r="AG91" s="106"/>
      <c r="AH91" s="106"/>
      <c r="AI91" s="108"/>
      <c r="AJ91" s="108"/>
    </row>
    <row r="92" spans="1:36" s="50" customFormat="1" ht="18.75" x14ac:dyDescent="0.25">
      <c r="A92" s="111"/>
      <c r="B92" s="114"/>
      <c r="C92" s="120"/>
      <c r="D92" s="120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95"/>
      <c r="S92" s="395"/>
      <c r="T92" s="395"/>
      <c r="U92" s="395"/>
      <c r="V92" s="20">
        <f t="shared" si="41"/>
        <v>0</v>
      </c>
      <c r="W92" s="20">
        <f t="shared" si="42"/>
        <v>0</v>
      </c>
      <c r="X92" s="20">
        <f t="shared" si="43"/>
        <v>0</v>
      </c>
      <c r="Y92" s="67">
        <f t="shared" si="44"/>
        <v>0</v>
      </c>
      <c r="Z92" s="117"/>
      <c r="AA92" s="106"/>
      <c r="AB92" s="106"/>
      <c r="AC92" s="106"/>
      <c r="AD92" s="106"/>
      <c r="AE92" s="106"/>
      <c r="AF92" s="106"/>
      <c r="AG92" s="106"/>
      <c r="AH92" s="106"/>
      <c r="AI92" s="108"/>
      <c r="AJ92" s="108"/>
    </row>
    <row r="93" spans="1:36" s="50" customFormat="1" ht="19.5" thickBot="1" x14ac:dyDescent="0.3">
      <c r="A93" s="112"/>
      <c r="B93" s="115"/>
      <c r="C93" s="121"/>
      <c r="D93" s="121"/>
      <c r="E93" s="391"/>
      <c r="F93" s="391"/>
      <c r="G93" s="391"/>
      <c r="H93" s="391"/>
      <c r="I93" s="391"/>
      <c r="J93" s="391"/>
      <c r="K93" s="391"/>
      <c r="L93" s="391"/>
      <c r="M93" s="391"/>
      <c r="N93" s="391"/>
      <c r="O93" s="391"/>
      <c r="P93" s="391"/>
      <c r="Q93" s="391"/>
      <c r="R93" s="396"/>
      <c r="S93" s="396"/>
      <c r="T93" s="396"/>
      <c r="U93" s="396"/>
      <c r="V93" s="21">
        <f t="shared" si="41"/>
        <v>0</v>
      </c>
      <c r="W93" s="21">
        <f t="shared" si="42"/>
        <v>0</v>
      </c>
      <c r="X93" s="21">
        <f t="shared" si="43"/>
        <v>0</v>
      </c>
      <c r="Y93" s="68">
        <f t="shared" si="44"/>
        <v>0</v>
      </c>
      <c r="Z93" s="118"/>
      <c r="AA93" s="104"/>
      <c r="AB93" s="104"/>
      <c r="AC93" s="104"/>
      <c r="AD93" s="104"/>
      <c r="AE93" s="104"/>
      <c r="AF93" s="104"/>
      <c r="AG93" s="104"/>
      <c r="AH93" s="104"/>
      <c r="AI93" s="109"/>
      <c r="AJ93" s="109"/>
    </row>
    <row r="94" spans="1:36" s="50" customFormat="1" ht="18.75" x14ac:dyDescent="0.25">
      <c r="A94" s="123">
        <v>17</v>
      </c>
      <c r="B94" s="124" t="s">
        <v>260</v>
      </c>
      <c r="C94" s="119" t="s">
        <v>302</v>
      </c>
      <c r="D94" s="119">
        <f>40*0.9</f>
        <v>36</v>
      </c>
      <c r="E94" s="392" t="s">
        <v>268</v>
      </c>
      <c r="F94" s="392">
        <v>0</v>
      </c>
      <c r="G94" s="392">
        <v>0</v>
      </c>
      <c r="H94" s="392">
        <v>0</v>
      </c>
      <c r="I94" s="392">
        <v>0</v>
      </c>
      <c r="J94" s="392">
        <v>0</v>
      </c>
      <c r="K94" s="392">
        <v>0</v>
      </c>
      <c r="L94" s="392">
        <v>0</v>
      </c>
      <c r="M94" s="392">
        <v>0</v>
      </c>
      <c r="N94" s="392">
        <v>0</v>
      </c>
      <c r="O94" s="392">
        <v>0</v>
      </c>
      <c r="P94" s="392">
        <v>0</v>
      </c>
      <c r="Q94" s="392">
        <v>0</v>
      </c>
      <c r="R94" s="408">
        <v>0.38</v>
      </c>
      <c r="S94" s="408">
        <v>0.38</v>
      </c>
      <c r="T94" s="408">
        <v>0.38</v>
      </c>
      <c r="U94" s="408">
        <v>0.38</v>
      </c>
      <c r="V94" s="22">
        <f t="shared" ref="V94:V109" si="51">IF(AND(F94=0,G94=0,H94=0),0,IF(AND(F94=0,G94=0),H94,IF(AND(F94=0,H94=0),G94,IF(AND(G94=0,H94=0),F94,IF(F94=0,(G94+H94)/2,IF(G94=0,(F94+H94)/2,IF(H94=0,(F94+G94)/2,(F94+G94+H94)/3)))))))</f>
        <v>0</v>
      </c>
      <c r="W94" s="22">
        <f t="shared" ref="W94:W109" si="52">IF(AND(I94=0,J94=0,K94=0),0,IF(AND(I94=0,J94=0),K94,IF(AND(I94=0,K94=0),J94,IF(AND(J94=0,K94=0),I94,IF(I94=0,(J94+K94)/2,IF(J94=0,(I94+K94)/2,IF(K94=0,(I94+J94)/2,(I94+J94+K94)/3)))))))</f>
        <v>0</v>
      </c>
      <c r="X94" s="22">
        <f t="shared" ref="X94:X109" si="53">IF(AND(L94=0,M94=0,N94=0),0,IF(AND(L94=0,M94=0),N94,IF(AND(L94=0,N94=0),M94,IF(AND(M94=0,N94=0),L94,IF(L94=0,(M94+N94)/2,IF(M94=0,(L94+N94)/2,IF(N94=0,(L94+M94)/2,(L94+M94+N94)/3)))))))</f>
        <v>0</v>
      </c>
      <c r="Y94" s="69">
        <f t="shared" ref="Y94:Y109" si="54">IF(AND(O94=0,P94=0,Q94=0),0,IF(AND(O94=0,P94=0),Q94,IF(AND(O94=0,Q94=0),P94,IF(AND(P94=0,Q94=0),O94,IF(O94=0,(P94+Q94)/2,IF(P94=0,(O94+Q94)/2,IF(Q94=0,(O94+P94)/2,(O94+P94+Q94)/3)))))))</f>
        <v>0</v>
      </c>
      <c r="Z94" s="125">
        <f>SUM(V94:V95)</f>
        <v>0</v>
      </c>
      <c r="AA94" s="103">
        <f>SUM(W94:W95)</f>
        <v>0</v>
      </c>
      <c r="AB94" s="103">
        <f>SUM(X94:X95)</f>
        <v>0</v>
      </c>
      <c r="AC94" s="103">
        <f>SUM(Y94:Y95)</f>
        <v>0</v>
      </c>
      <c r="AD94" s="105">
        <f t="shared" ref="AD94" si="55">Z94*0.38*0.9*SQRT(3)</f>
        <v>0</v>
      </c>
      <c r="AE94" s="105">
        <f t="shared" si="49"/>
        <v>0</v>
      </c>
      <c r="AF94" s="105">
        <f t="shared" si="49"/>
        <v>0</v>
      </c>
      <c r="AG94" s="105">
        <f t="shared" si="49"/>
        <v>0</v>
      </c>
      <c r="AH94" s="103">
        <f>MAX(Z94:AC95)</f>
        <v>0</v>
      </c>
      <c r="AI94" s="107">
        <f t="shared" ref="AI94" si="56">AH94*0.38*0.9*SQRT(3)</f>
        <v>0</v>
      </c>
      <c r="AJ94" s="107">
        <f>D94-AI94</f>
        <v>36</v>
      </c>
    </row>
    <row r="95" spans="1:36" s="50" customFormat="1" ht="19.5" thickBot="1" x14ac:dyDescent="0.3">
      <c r="A95" s="112"/>
      <c r="B95" s="115"/>
      <c r="C95" s="121"/>
      <c r="D95" s="12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6"/>
      <c r="S95" s="396"/>
      <c r="T95" s="396"/>
      <c r="U95" s="396"/>
      <c r="V95" s="21">
        <f t="shared" si="51"/>
        <v>0</v>
      </c>
      <c r="W95" s="21">
        <f t="shared" si="52"/>
        <v>0</v>
      </c>
      <c r="X95" s="21">
        <f t="shared" si="53"/>
        <v>0</v>
      </c>
      <c r="Y95" s="68">
        <f t="shared" si="54"/>
        <v>0</v>
      </c>
      <c r="Z95" s="118"/>
      <c r="AA95" s="104"/>
      <c r="AB95" s="104"/>
      <c r="AC95" s="104"/>
      <c r="AD95" s="104"/>
      <c r="AE95" s="104"/>
      <c r="AF95" s="104"/>
      <c r="AG95" s="104"/>
      <c r="AH95" s="104"/>
      <c r="AI95" s="109"/>
      <c r="AJ95" s="109"/>
    </row>
    <row r="96" spans="1:36" s="50" customFormat="1" ht="18.75" x14ac:dyDescent="0.25">
      <c r="A96" s="123">
        <v>18</v>
      </c>
      <c r="B96" s="124" t="s">
        <v>261</v>
      </c>
      <c r="C96" s="119" t="s">
        <v>92</v>
      </c>
      <c r="D96" s="119">
        <f>400*0.9</f>
        <v>360</v>
      </c>
      <c r="E96" s="392" t="s">
        <v>24</v>
      </c>
      <c r="F96" s="392">
        <v>43</v>
      </c>
      <c r="G96" s="392">
        <v>37</v>
      </c>
      <c r="H96" s="392">
        <v>24</v>
      </c>
      <c r="I96" s="392">
        <v>15.4</v>
      </c>
      <c r="J96" s="392">
        <v>33.6</v>
      </c>
      <c r="K96" s="392">
        <v>7</v>
      </c>
      <c r="L96" s="392">
        <v>66.2</v>
      </c>
      <c r="M96" s="392">
        <v>37.9</v>
      </c>
      <c r="N96" s="392">
        <v>26.9</v>
      </c>
      <c r="O96" s="392">
        <v>24.5</v>
      </c>
      <c r="P96" s="392">
        <v>25.3</v>
      </c>
      <c r="Q96" s="392">
        <v>11.4</v>
      </c>
      <c r="R96" s="408">
        <v>0.4</v>
      </c>
      <c r="S96" s="408">
        <v>0.39900000000000002</v>
      </c>
      <c r="T96" s="408">
        <v>0.38200000000000001</v>
      </c>
      <c r="U96" s="408">
        <v>0.38</v>
      </c>
      <c r="V96" s="22">
        <f t="shared" si="51"/>
        <v>34.666666666666664</v>
      </c>
      <c r="W96" s="22">
        <f t="shared" si="52"/>
        <v>18.666666666666668</v>
      </c>
      <c r="X96" s="22">
        <f t="shared" si="53"/>
        <v>43.666666666666664</v>
      </c>
      <c r="Y96" s="69">
        <f t="shared" si="54"/>
        <v>20.399999999999999</v>
      </c>
      <c r="Z96" s="125">
        <f>SUM(V96:V101)</f>
        <v>41.566666666666663</v>
      </c>
      <c r="AA96" s="103">
        <f>SUM(W96:W101)</f>
        <v>28.633333333333336</v>
      </c>
      <c r="AB96" s="103">
        <f>SUM(X96:X101)</f>
        <v>62.666666666666664</v>
      </c>
      <c r="AC96" s="103">
        <f>SUM(Y96:Y101)</f>
        <v>34.016666666666666</v>
      </c>
      <c r="AD96" s="105">
        <f t="shared" ref="AD96:AG102" si="57">Z96*0.38*0.9*SQRT(3)</f>
        <v>24.622487870237645</v>
      </c>
      <c r="AE96" s="105">
        <f t="shared" si="57"/>
        <v>16.96128073819899</v>
      </c>
      <c r="AF96" s="105">
        <f t="shared" si="57"/>
        <v>37.121312907816176</v>
      </c>
      <c r="AG96" s="105">
        <f t="shared" si="57"/>
        <v>20.150159480014047</v>
      </c>
      <c r="AH96" s="103">
        <f>MAX(Z96:AC101)</f>
        <v>62.666666666666664</v>
      </c>
      <c r="AI96" s="107">
        <f t="shared" ref="AI96" si="58">AH96*0.38*0.9*SQRT(3)</f>
        <v>37.121312907816176</v>
      </c>
      <c r="AJ96" s="107">
        <f>D96-AI96</f>
        <v>322.87868709218384</v>
      </c>
    </row>
    <row r="97" spans="1:36" s="50" customFormat="1" ht="18.75" x14ac:dyDescent="0.25">
      <c r="A97" s="111"/>
      <c r="B97" s="114"/>
      <c r="C97" s="120"/>
      <c r="D97" s="120"/>
      <c r="E97" s="383" t="s">
        <v>303</v>
      </c>
      <c r="F97" s="383">
        <v>0</v>
      </c>
      <c r="G97" s="383">
        <v>0</v>
      </c>
      <c r="H97" s="383">
        <v>0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0</v>
      </c>
      <c r="Q97" s="383">
        <v>0</v>
      </c>
      <c r="R97" s="394">
        <v>0.4</v>
      </c>
      <c r="S97" s="394">
        <v>0.39900000000000002</v>
      </c>
      <c r="T97" s="394">
        <v>0.38200000000000001</v>
      </c>
      <c r="U97" s="394">
        <v>0.38</v>
      </c>
      <c r="V97" s="20">
        <f t="shared" si="51"/>
        <v>0</v>
      </c>
      <c r="W97" s="20">
        <f t="shared" si="52"/>
        <v>0</v>
      </c>
      <c r="X97" s="20">
        <f t="shared" si="53"/>
        <v>0</v>
      </c>
      <c r="Y97" s="67">
        <f t="shared" si="54"/>
        <v>0</v>
      </c>
      <c r="Z97" s="117"/>
      <c r="AA97" s="106"/>
      <c r="AB97" s="106"/>
      <c r="AC97" s="106"/>
      <c r="AD97" s="106"/>
      <c r="AE97" s="106"/>
      <c r="AF97" s="106"/>
      <c r="AG97" s="106"/>
      <c r="AH97" s="106"/>
      <c r="AI97" s="108"/>
      <c r="AJ97" s="108"/>
    </row>
    <row r="98" spans="1:36" s="50" customFormat="1" ht="18.75" x14ac:dyDescent="0.25">
      <c r="A98" s="111"/>
      <c r="B98" s="114"/>
      <c r="C98" s="120"/>
      <c r="D98" s="120"/>
      <c r="E98" s="385" t="s">
        <v>304</v>
      </c>
      <c r="F98" s="385">
        <v>3.4</v>
      </c>
      <c r="G98" s="385">
        <v>3.8</v>
      </c>
      <c r="H98" s="385">
        <v>2.5</v>
      </c>
      <c r="I98" s="385">
        <v>1</v>
      </c>
      <c r="J98" s="385">
        <v>7.5</v>
      </c>
      <c r="K98" s="385">
        <v>0.6</v>
      </c>
      <c r="L98" s="385">
        <v>3.6</v>
      </c>
      <c r="M98" s="385">
        <v>6.9</v>
      </c>
      <c r="N98" s="385">
        <v>7</v>
      </c>
      <c r="O98" s="385">
        <v>3.6</v>
      </c>
      <c r="P98" s="385">
        <v>6.5</v>
      </c>
      <c r="Q98" s="385">
        <v>8.1</v>
      </c>
      <c r="R98" s="394">
        <v>0.4</v>
      </c>
      <c r="S98" s="394">
        <v>0.39900000000000002</v>
      </c>
      <c r="T98" s="394">
        <v>0.38200000000000001</v>
      </c>
      <c r="U98" s="394">
        <v>0.38</v>
      </c>
      <c r="V98" s="20">
        <f t="shared" si="51"/>
        <v>3.2333333333333329</v>
      </c>
      <c r="W98" s="20">
        <f t="shared" si="52"/>
        <v>3.0333333333333332</v>
      </c>
      <c r="X98" s="20">
        <f t="shared" si="53"/>
        <v>5.833333333333333</v>
      </c>
      <c r="Y98" s="67">
        <f t="shared" si="54"/>
        <v>6.0666666666666664</v>
      </c>
      <c r="Z98" s="117"/>
      <c r="AA98" s="106"/>
      <c r="AB98" s="106"/>
      <c r="AC98" s="106"/>
      <c r="AD98" s="106"/>
      <c r="AE98" s="106"/>
      <c r="AF98" s="106"/>
      <c r="AG98" s="106"/>
      <c r="AH98" s="106"/>
      <c r="AI98" s="108"/>
      <c r="AJ98" s="108"/>
    </row>
    <row r="99" spans="1:36" s="50" customFormat="1" ht="18.75" x14ac:dyDescent="0.25">
      <c r="A99" s="111"/>
      <c r="B99" s="114"/>
      <c r="C99" s="120"/>
      <c r="D99" s="120"/>
      <c r="E99" s="383" t="s">
        <v>305</v>
      </c>
      <c r="F99" s="383">
        <v>2.2999999999999998</v>
      </c>
      <c r="G99" s="383">
        <v>2.5</v>
      </c>
      <c r="H99" s="383">
        <v>6.2</v>
      </c>
      <c r="I99" s="383">
        <v>12.3</v>
      </c>
      <c r="J99" s="383">
        <v>2.5</v>
      </c>
      <c r="K99" s="383">
        <v>6</v>
      </c>
      <c r="L99" s="383">
        <v>10.9</v>
      </c>
      <c r="M99" s="383">
        <v>12.5</v>
      </c>
      <c r="N99" s="383">
        <v>16.100000000000001</v>
      </c>
      <c r="O99" s="383">
        <v>0</v>
      </c>
      <c r="P99" s="383">
        <v>6.3</v>
      </c>
      <c r="Q99" s="383">
        <v>8.8000000000000007</v>
      </c>
      <c r="R99" s="394">
        <v>0.4</v>
      </c>
      <c r="S99" s="394">
        <v>0.39900000000000002</v>
      </c>
      <c r="T99" s="394">
        <v>0.38200000000000001</v>
      </c>
      <c r="U99" s="394">
        <v>0.38</v>
      </c>
      <c r="V99" s="20">
        <f t="shared" si="51"/>
        <v>3.6666666666666665</v>
      </c>
      <c r="W99" s="20">
        <f t="shared" si="52"/>
        <v>6.9333333333333336</v>
      </c>
      <c r="X99" s="20">
        <f t="shared" si="53"/>
        <v>13.166666666666666</v>
      </c>
      <c r="Y99" s="67">
        <f t="shared" si="54"/>
        <v>7.5500000000000007</v>
      </c>
      <c r="Z99" s="117"/>
      <c r="AA99" s="106"/>
      <c r="AB99" s="106"/>
      <c r="AC99" s="106"/>
      <c r="AD99" s="106"/>
      <c r="AE99" s="106"/>
      <c r="AF99" s="106"/>
      <c r="AG99" s="106"/>
      <c r="AH99" s="106"/>
      <c r="AI99" s="108"/>
      <c r="AJ99" s="108"/>
    </row>
    <row r="100" spans="1:36" s="50" customFormat="1" ht="18.75" x14ac:dyDescent="0.25">
      <c r="A100" s="111"/>
      <c r="B100" s="114"/>
      <c r="C100" s="120"/>
      <c r="D100" s="120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95"/>
      <c r="S100" s="395"/>
      <c r="T100" s="395"/>
      <c r="U100" s="395"/>
      <c r="V100" s="20">
        <f t="shared" si="51"/>
        <v>0</v>
      </c>
      <c r="W100" s="20">
        <f t="shared" si="52"/>
        <v>0</v>
      </c>
      <c r="X100" s="20">
        <f t="shared" si="53"/>
        <v>0</v>
      </c>
      <c r="Y100" s="67">
        <f t="shared" si="54"/>
        <v>0</v>
      </c>
      <c r="Z100" s="117"/>
      <c r="AA100" s="106"/>
      <c r="AB100" s="106"/>
      <c r="AC100" s="106"/>
      <c r="AD100" s="106"/>
      <c r="AE100" s="106"/>
      <c r="AF100" s="106"/>
      <c r="AG100" s="106"/>
      <c r="AH100" s="106"/>
      <c r="AI100" s="108"/>
      <c r="AJ100" s="108"/>
    </row>
    <row r="101" spans="1:36" s="50" customFormat="1" ht="19.5" thickBot="1" x14ac:dyDescent="0.3">
      <c r="A101" s="112"/>
      <c r="B101" s="115"/>
      <c r="C101" s="121"/>
      <c r="D101" s="12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6"/>
      <c r="S101" s="396"/>
      <c r="T101" s="396"/>
      <c r="U101" s="396"/>
      <c r="V101" s="21">
        <f t="shared" si="51"/>
        <v>0</v>
      </c>
      <c r="W101" s="21">
        <f t="shared" si="52"/>
        <v>0</v>
      </c>
      <c r="X101" s="21">
        <f t="shared" si="53"/>
        <v>0</v>
      </c>
      <c r="Y101" s="68">
        <f t="shared" si="54"/>
        <v>0</v>
      </c>
      <c r="Z101" s="118"/>
      <c r="AA101" s="104"/>
      <c r="AB101" s="104"/>
      <c r="AC101" s="104"/>
      <c r="AD101" s="104"/>
      <c r="AE101" s="104"/>
      <c r="AF101" s="104"/>
      <c r="AG101" s="104"/>
      <c r="AH101" s="104"/>
      <c r="AI101" s="109"/>
      <c r="AJ101" s="109"/>
    </row>
    <row r="102" spans="1:36" s="50" customFormat="1" ht="18.75" x14ac:dyDescent="0.25">
      <c r="A102" s="123">
        <v>19</v>
      </c>
      <c r="B102" s="124" t="s">
        <v>264</v>
      </c>
      <c r="C102" s="119" t="s">
        <v>19</v>
      </c>
      <c r="D102" s="119">
        <f>160*0.9</f>
        <v>144</v>
      </c>
      <c r="E102" s="392" t="s">
        <v>306</v>
      </c>
      <c r="F102" s="392">
        <v>9.5</v>
      </c>
      <c r="G102" s="392">
        <v>7</v>
      </c>
      <c r="H102" s="392">
        <v>4</v>
      </c>
      <c r="I102" s="392">
        <v>3.5</v>
      </c>
      <c r="J102" s="392">
        <v>6</v>
      </c>
      <c r="K102" s="392">
        <v>1.6</v>
      </c>
      <c r="L102" s="392">
        <v>28</v>
      </c>
      <c r="M102" s="392">
        <v>43</v>
      </c>
      <c r="N102" s="392">
        <v>7</v>
      </c>
      <c r="O102" s="392">
        <v>23.5</v>
      </c>
      <c r="P102" s="392">
        <v>52</v>
      </c>
      <c r="Q102" s="392">
        <v>19</v>
      </c>
      <c r="R102" s="408">
        <v>0.38600000000000001</v>
      </c>
      <c r="S102" s="408">
        <v>0.38600000000000001</v>
      </c>
      <c r="T102" s="408">
        <v>0.4</v>
      </c>
      <c r="U102" s="408">
        <v>0.4</v>
      </c>
      <c r="V102" s="22">
        <f t="shared" si="51"/>
        <v>6.833333333333333</v>
      </c>
      <c r="W102" s="22">
        <f t="shared" si="52"/>
        <v>3.6999999999999997</v>
      </c>
      <c r="X102" s="22">
        <f t="shared" si="53"/>
        <v>26</v>
      </c>
      <c r="Y102" s="69">
        <f t="shared" si="54"/>
        <v>31.5</v>
      </c>
      <c r="Z102" s="125">
        <f>SUM(V102:V105)</f>
        <v>45.5</v>
      </c>
      <c r="AA102" s="103">
        <f>SUM(W102:W105)</f>
        <v>39.6</v>
      </c>
      <c r="AB102" s="103">
        <f>SUM(X102:X105)</f>
        <v>88.166666666666657</v>
      </c>
      <c r="AC102" s="103">
        <f>SUM(Y102:Y105)</f>
        <v>109.83333333333333</v>
      </c>
      <c r="AD102" s="105">
        <f t="shared" ref="AD102" si="59">Z102*0.38*0.9*SQRT(3)</f>
        <v>26.952442616579297</v>
      </c>
      <c r="AE102" s="105">
        <f t="shared" si="57"/>
        <v>23.457510497066817</v>
      </c>
      <c r="AF102" s="105">
        <f t="shared" si="57"/>
        <v>52.226528000624349</v>
      </c>
      <c r="AG102" s="105">
        <f t="shared" si="57"/>
        <v>65.061024484709733</v>
      </c>
      <c r="AH102" s="103">
        <f>MAX(Z102:AC105)</f>
        <v>109.83333333333333</v>
      </c>
      <c r="AI102" s="107">
        <f t="shared" ref="AI102" si="60">AH102*0.38*0.9*SQRT(3)</f>
        <v>65.061024484709733</v>
      </c>
      <c r="AJ102" s="107">
        <f>D102-AI102</f>
        <v>78.938975515290267</v>
      </c>
    </row>
    <row r="103" spans="1:36" s="50" customFormat="1" ht="18.75" x14ac:dyDescent="0.25">
      <c r="A103" s="111"/>
      <c r="B103" s="114"/>
      <c r="C103" s="120"/>
      <c r="D103" s="120"/>
      <c r="E103" s="383" t="s">
        <v>307</v>
      </c>
      <c r="F103" s="383">
        <v>16.5</v>
      </c>
      <c r="G103" s="383">
        <v>16.5</v>
      </c>
      <c r="H103" s="383">
        <v>17.5</v>
      </c>
      <c r="I103" s="383">
        <v>17</v>
      </c>
      <c r="J103" s="383">
        <v>16.7</v>
      </c>
      <c r="K103" s="383">
        <v>17</v>
      </c>
      <c r="L103" s="383">
        <v>30</v>
      </c>
      <c r="M103" s="383">
        <v>19</v>
      </c>
      <c r="N103" s="383">
        <v>18</v>
      </c>
      <c r="O103" s="383">
        <v>30</v>
      </c>
      <c r="P103" s="383">
        <v>20.5</v>
      </c>
      <c r="Q103" s="383">
        <v>46</v>
      </c>
      <c r="R103" s="394">
        <v>0.38600000000000001</v>
      </c>
      <c r="S103" s="394">
        <v>0.38600000000000001</v>
      </c>
      <c r="T103" s="394">
        <v>0.4</v>
      </c>
      <c r="U103" s="394">
        <v>0.4</v>
      </c>
      <c r="V103" s="20">
        <f t="shared" si="51"/>
        <v>16.833333333333332</v>
      </c>
      <c r="W103" s="20">
        <f t="shared" si="52"/>
        <v>16.900000000000002</v>
      </c>
      <c r="X103" s="20">
        <f t="shared" si="53"/>
        <v>22.333333333333332</v>
      </c>
      <c r="Y103" s="67">
        <f t="shared" si="54"/>
        <v>32.166666666666664</v>
      </c>
      <c r="Z103" s="117"/>
      <c r="AA103" s="106"/>
      <c r="AB103" s="106"/>
      <c r="AC103" s="106"/>
      <c r="AD103" s="106"/>
      <c r="AE103" s="106"/>
      <c r="AF103" s="106"/>
      <c r="AG103" s="106"/>
      <c r="AH103" s="106"/>
      <c r="AI103" s="108"/>
      <c r="AJ103" s="108"/>
    </row>
    <row r="104" spans="1:36" s="50" customFormat="1" ht="18.75" x14ac:dyDescent="0.25">
      <c r="A104" s="111"/>
      <c r="B104" s="114"/>
      <c r="C104" s="120"/>
      <c r="D104" s="120"/>
      <c r="E104" s="385" t="s">
        <v>308</v>
      </c>
      <c r="F104" s="385">
        <v>21</v>
      </c>
      <c r="G104" s="385">
        <v>14.5</v>
      </c>
      <c r="H104" s="385">
        <v>30</v>
      </c>
      <c r="I104" s="385">
        <v>19</v>
      </c>
      <c r="J104" s="385">
        <v>15</v>
      </c>
      <c r="K104" s="385">
        <v>23</v>
      </c>
      <c r="L104" s="385">
        <v>20.5</v>
      </c>
      <c r="M104" s="385">
        <v>46</v>
      </c>
      <c r="N104" s="385">
        <v>53</v>
      </c>
      <c r="O104" s="385">
        <v>29</v>
      </c>
      <c r="P104" s="385">
        <v>20.5</v>
      </c>
      <c r="Q104" s="385">
        <v>89</v>
      </c>
      <c r="R104" s="394">
        <v>0.38600000000000001</v>
      </c>
      <c r="S104" s="394">
        <v>0.38600000000000001</v>
      </c>
      <c r="T104" s="394">
        <v>0.4</v>
      </c>
      <c r="U104" s="394">
        <v>0.39600000000000002</v>
      </c>
      <c r="V104" s="20">
        <f t="shared" si="51"/>
        <v>21.833333333333332</v>
      </c>
      <c r="W104" s="20">
        <f t="shared" si="52"/>
        <v>19</v>
      </c>
      <c r="X104" s="20">
        <f t="shared" si="53"/>
        <v>39.833333333333336</v>
      </c>
      <c r="Y104" s="67">
        <f t="shared" si="54"/>
        <v>46.166666666666664</v>
      </c>
      <c r="Z104" s="117"/>
      <c r="AA104" s="106"/>
      <c r="AB104" s="106"/>
      <c r="AC104" s="106"/>
      <c r="AD104" s="106"/>
      <c r="AE104" s="106"/>
      <c r="AF104" s="106"/>
      <c r="AG104" s="106"/>
      <c r="AH104" s="106"/>
      <c r="AI104" s="108"/>
      <c r="AJ104" s="108"/>
    </row>
    <row r="105" spans="1:36" s="50" customFormat="1" ht="19.5" thickBot="1" x14ac:dyDescent="0.3">
      <c r="A105" s="112"/>
      <c r="B105" s="115"/>
      <c r="C105" s="121"/>
      <c r="D105" s="12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6"/>
      <c r="S105" s="396"/>
      <c r="T105" s="396"/>
      <c r="U105" s="396"/>
      <c r="V105" s="21">
        <f t="shared" si="51"/>
        <v>0</v>
      </c>
      <c r="W105" s="21">
        <f t="shared" si="52"/>
        <v>0</v>
      </c>
      <c r="X105" s="21">
        <f t="shared" si="53"/>
        <v>0</v>
      </c>
      <c r="Y105" s="68">
        <f t="shared" si="54"/>
        <v>0</v>
      </c>
      <c r="Z105" s="118"/>
      <c r="AA105" s="104"/>
      <c r="AB105" s="104"/>
      <c r="AC105" s="104"/>
      <c r="AD105" s="104"/>
      <c r="AE105" s="104"/>
      <c r="AF105" s="104"/>
      <c r="AG105" s="104"/>
      <c r="AH105" s="104"/>
      <c r="AI105" s="109"/>
      <c r="AJ105" s="109"/>
    </row>
    <row r="106" spans="1:36" s="50" customFormat="1" ht="18.75" x14ac:dyDescent="0.25">
      <c r="A106" s="123">
        <v>20</v>
      </c>
      <c r="B106" s="124" t="s">
        <v>309</v>
      </c>
      <c r="C106" s="119" t="s">
        <v>14</v>
      </c>
      <c r="D106" s="119">
        <f>630*0.9</f>
        <v>567</v>
      </c>
      <c r="E106" s="392" t="s">
        <v>310</v>
      </c>
      <c r="F106" s="392">
        <v>2.2999999999999998</v>
      </c>
      <c r="G106" s="392">
        <v>8.4</v>
      </c>
      <c r="H106" s="392">
        <v>21.5</v>
      </c>
      <c r="I106" s="392">
        <v>2</v>
      </c>
      <c r="J106" s="392">
        <v>1.8</v>
      </c>
      <c r="K106" s="392">
        <v>6.6</v>
      </c>
      <c r="L106" s="392">
        <v>2.5</v>
      </c>
      <c r="M106" s="392">
        <v>5.9</v>
      </c>
      <c r="N106" s="392">
        <v>16.3</v>
      </c>
      <c r="O106" s="392">
        <v>4.9000000000000004</v>
      </c>
      <c r="P106" s="392">
        <v>4.8</v>
      </c>
      <c r="Q106" s="392">
        <v>9.4</v>
      </c>
      <c r="R106" s="397">
        <v>0.39900000000000002</v>
      </c>
      <c r="S106" s="397">
        <v>0.39800000000000002</v>
      </c>
      <c r="T106" s="397">
        <v>0.38</v>
      </c>
      <c r="U106" s="397">
        <v>0.379</v>
      </c>
      <c r="V106" s="22">
        <f t="shared" si="51"/>
        <v>10.733333333333334</v>
      </c>
      <c r="W106" s="22">
        <f t="shared" si="52"/>
        <v>3.4666666666666663</v>
      </c>
      <c r="X106" s="22">
        <f t="shared" si="53"/>
        <v>8.2333333333333343</v>
      </c>
      <c r="Y106" s="69">
        <f t="shared" si="54"/>
        <v>6.3666666666666671</v>
      </c>
      <c r="Z106" s="125">
        <f>SUM(V106:V111)</f>
        <v>52.333333333333329</v>
      </c>
      <c r="AA106" s="103">
        <f>SUM(W106:W111)</f>
        <v>50.133333333333333</v>
      </c>
      <c r="AB106" s="103">
        <f>SUM(X106:X111)</f>
        <v>51.6</v>
      </c>
      <c r="AC106" s="103">
        <f>SUM(Y106:Y111)</f>
        <v>78.366666666666674</v>
      </c>
      <c r="AD106" s="105">
        <f t="shared" ref="AD106:AG106" si="61">Z106*0.38*0.9*SQRT(3)</f>
        <v>31.000245353867765</v>
      </c>
      <c r="AE106" s="105">
        <f t="shared" si="61"/>
        <v>29.697050326252945</v>
      </c>
      <c r="AF106" s="105">
        <f t="shared" si="61"/>
        <v>30.565847011329492</v>
      </c>
      <c r="AG106" s="105">
        <f t="shared" si="61"/>
        <v>46.421386513976515</v>
      </c>
      <c r="AH106" s="103">
        <f>MAX(Z106:AC111)</f>
        <v>78.366666666666674</v>
      </c>
      <c r="AI106" s="107">
        <f t="shared" ref="AI106" si="62">AH106*0.38*0.9*SQRT(3)</f>
        <v>46.421386513976515</v>
      </c>
      <c r="AJ106" s="107">
        <f>D106-AI106</f>
        <v>520.57861348602353</v>
      </c>
    </row>
    <row r="107" spans="1:36" s="50" customFormat="1" ht="18.75" x14ac:dyDescent="0.25">
      <c r="A107" s="111"/>
      <c r="B107" s="114"/>
      <c r="C107" s="120"/>
      <c r="D107" s="120"/>
      <c r="E107" s="383" t="s">
        <v>311</v>
      </c>
      <c r="F107" s="383">
        <v>0</v>
      </c>
      <c r="G107" s="383">
        <v>0</v>
      </c>
      <c r="H107" s="383">
        <v>0</v>
      </c>
      <c r="I107" s="383">
        <v>0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94">
        <v>0.39900000000000002</v>
      </c>
      <c r="S107" s="394">
        <v>0.39800000000000002</v>
      </c>
      <c r="T107" s="394">
        <v>0.38</v>
      </c>
      <c r="U107" s="394">
        <v>0.379</v>
      </c>
      <c r="V107" s="20">
        <f t="shared" si="51"/>
        <v>0</v>
      </c>
      <c r="W107" s="20">
        <f t="shared" si="52"/>
        <v>0</v>
      </c>
      <c r="X107" s="20">
        <f t="shared" si="53"/>
        <v>0</v>
      </c>
      <c r="Y107" s="67">
        <f t="shared" si="54"/>
        <v>0</v>
      </c>
      <c r="Z107" s="117"/>
      <c r="AA107" s="106"/>
      <c r="AB107" s="106"/>
      <c r="AC107" s="106"/>
      <c r="AD107" s="106"/>
      <c r="AE107" s="106"/>
      <c r="AF107" s="106"/>
      <c r="AG107" s="106"/>
      <c r="AH107" s="106"/>
      <c r="AI107" s="108"/>
      <c r="AJ107" s="108"/>
    </row>
    <row r="108" spans="1:36" s="50" customFormat="1" ht="18.75" x14ac:dyDescent="0.25">
      <c r="A108" s="111"/>
      <c r="B108" s="114"/>
      <c r="C108" s="120"/>
      <c r="D108" s="120"/>
      <c r="E108" s="385" t="s">
        <v>312</v>
      </c>
      <c r="F108" s="385">
        <v>4</v>
      </c>
      <c r="G108" s="385">
        <v>7.7</v>
      </c>
      <c r="H108" s="385">
        <v>8.4</v>
      </c>
      <c r="I108" s="385">
        <v>3.8</v>
      </c>
      <c r="J108" s="385">
        <v>8.4</v>
      </c>
      <c r="K108" s="385">
        <v>14.2</v>
      </c>
      <c r="L108" s="385">
        <v>0.6</v>
      </c>
      <c r="M108" s="385">
        <v>8</v>
      </c>
      <c r="N108" s="385">
        <v>15</v>
      </c>
      <c r="O108" s="385">
        <v>8.6</v>
      </c>
      <c r="P108" s="385">
        <v>11.9</v>
      </c>
      <c r="Q108" s="385">
        <v>14.3</v>
      </c>
      <c r="R108" s="395">
        <v>0.39900000000000002</v>
      </c>
      <c r="S108" s="395">
        <v>0.39800000000000002</v>
      </c>
      <c r="T108" s="395">
        <v>0.38</v>
      </c>
      <c r="U108" s="395">
        <v>0.379</v>
      </c>
      <c r="V108" s="20">
        <f t="shared" si="51"/>
        <v>6.7</v>
      </c>
      <c r="W108" s="20">
        <f t="shared" si="52"/>
        <v>8.7999999999999989</v>
      </c>
      <c r="X108" s="20">
        <f t="shared" si="53"/>
        <v>7.8666666666666671</v>
      </c>
      <c r="Y108" s="67">
        <f t="shared" si="54"/>
        <v>11.6</v>
      </c>
      <c r="Z108" s="117"/>
      <c r="AA108" s="106"/>
      <c r="AB108" s="106"/>
      <c r="AC108" s="106"/>
      <c r="AD108" s="106"/>
      <c r="AE108" s="106"/>
      <c r="AF108" s="106"/>
      <c r="AG108" s="106"/>
      <c r="AH108" s="106"/>
      <c r="AI108" s="108"/>
      <c r="AJ108" s="108"/>
    </row>
    <row r="109" spans="1:36" s="50" customFormat="1" ht="18.75" x14ac:dyDescent="0.25">
      <c r="A109" s="111"/>
      <c r="B109" s="114"/>
      <c r="C109" s="120"/>
      <c r="D109" s="120"/>
      <c r="E109" s="383" t="s">
        <v>313</v>
      </c>
      <c r="F109" s="383">
        <v>19</v>
      </c>
      <c r="G109" s="383">
        <v>27</v>
      </c>
      <c r="H109" s="383">
        <v>58.7</v>
      </c>
      <c r="I109" s="383">
        <v>44.7</v>
      </c>
      <c r="J109" s="383">
        <v>21.6</v>
      </c>
      <c r="K109" s="383">
        <v>47.3</v>
      </c>
      <c r="L109" s="383">
        <v>7</v>
      </c>
      <c r="M109" s="383">
        <v>30.3</v>
      </c>
      <c r="N109" s="383">
        <v>69.2</v>
      </c>
      <c r="O109" s="383">
        <v>32</v>
      </c>
      <c r="P109" s="383">
        <v>41.2</v>
      </c>
      <c r="Q109" s="383">
        <v>108</v>
      </c>
      <c r="R109" s="394">
        <v>0.39900000000000002</v>
      </c>
      <c r="S109" s="394">
        <v>0.39800000000000002</v>
      </c>
      <c r="T109" s="394">
        <v>0.38</v>
      </c>
      <c r="U109" s="394">
        <v>0.379</v>
      </c>
      <c r="V109" s="20">
        <f t="shared" si="51"/>
        <v>34.9</v>
      </c>
      <c r="W109" s="20">
        <f t="shared" si="52"/>
        <v>37.866666666666667</v>
      </c>
      <c r="X109" s="20">
        <f t="shared" si="53"/>
        <v>35.5</v>
      </c>
      <c r="Y109" s="67">
        <f t="shared" si="54"/>
        <v>60.4</v>
      </c>
      <c r="Z109" s="117"/>
      <c r="AA109" s="106"/>
      <c r="AB109" s="106"/>
      <c r="AC109" s="106"/>
      <c r="AD109" s="106"/>
      <c r="AE109" s="106"/>
      <c r="AF109" s="106"/>
      <c r="AG109" s="106"/>
      <c r="AH109" s="106"/>
      <c r="AI109" s="108"/>
      <c r="AJ109" s="108"/>
    </row>
    <row r="110" spans="1:36" s="50" customFormat="1" ht="18.75" x14ac:dyDescent="0.25">
      <c r="A110" s="111"/>
      <c r="B110" s="114"/>
      <c r="C110" s="120"/>
      <c r="D110" s="120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95"/>
      <c r="S110" s="395"/>
      <c r="T110" s="395"/>
      <c r="U110" s="395"/>
      <c r="V110" s="20">
        <f t="shared" ref="V110:V112" si="63">IF(AND(F110=0,G110=0,H110=0),0,IF(AND(F110=0,G110=0),H110,IF(AND(F110=0,H110=0),G110,IF(AND(G110=0,H110=0),F110,IF(F110=0,(G110+H110)/2,IF(G110=0,(F110+H110)/2,IF(H110=0,(F110+G110)/2,(F110+G110+H110)/3)))))))</f>
        <v>0</v>
      </c>
      <c r="W110" s="20">
        <f t="shared" ref="W110:W112" si="64">IF(AND(I110=0,J110=0,K110=0),0,IF(AND(I110=0,J110=0),K110,IF(AND(I110=0,K110=0),J110,IF(AND(J110=0,K110=0),I110,IF(I110=0,(J110+K110)/2,IF(J110=0,(I110+K110)/2,IF(K110=0,(I110+J110)/2,(I110+J110+K110)/3)))))))</f>
        <v>0</v>
      </c>
      <c r="X110" s="20">
        <f t="shared" ref="X110:X112" si="65">IF(AND(L110=0,M110=0,N110=0),0,IF(AND(L110=0,M110=0),N110,IF(AND(L110=0,N110=0),M110,IF(AND(M110=0,N110=0),L110,IF(L110=0,(M110+N110)/2,IF(M110=0,(L110+N110)/2,IF(N110=0,(L110+M110)/2,(L110+M110+N110)/3)))))))</f>
        <v>0</v>
      </c>
      <c r="Y110" s="67">
        <f t="shared" ref="Y110:Y112" si="66">IF(AND(O110=0,P110=0,Q110=0),0,IF(AND(O110=0,P110=0),Q110,IF(AND(O110=0,Q110=0),P110,IF(AND(P110=0,Q110=0),O110,IF(O110=0,(P110+Q110)/2,IF(P110=0,(O110+Q110)/2,IF(Q110=0,(O110+P110)/2,(O110+P110+Q110)/3)))))))</f>
        <v>0</v>
      </c>
      <c r="Z110" s="117"/>
      <c r="AA110" s="106"/>
      <c r="AB110" s="106"/>
      <c r="AC110" s="106"/>
      <c r="AD110" s="106"/>
      <c r="AE110" s="106"/>
      <c r="AF110" s="106"/>
      <c r="AG110" s="106"/>
      <c r="AH110" s="106"/>
      <c r="AI110" s="108"/>
      <c r="AJ110" s="108"/>
    </row>
    <row r="111" spans="1:36" s="50" customFormat="1" ht="19.5" thickBot="1" x14ac:dyDescent="0.3">
      <c r="A111" s="112"/>
      <c r="B111" s="115"/>
      <c r="C111" s="121"/>
      <c r="D111" s="12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6"/>
      <c r="S111" s="396"/>
      <c r="T111" s="396"/>
      <c r="U111" s="396"/>
      <c r="V111" s="21">
        <f t="shared" si="63"/>
        <v>0</v>
      </c>
      <c r="W111" s="21">
        <f t="shared" si="64"/>
        <v>0</v>
      </c>
      <c r="X111" s="21">
        <f t="shared" si="65"/>
        <v>0</v>
      </c>
      <c r="Y111" s="68">
        <f t="shared" si="66"/>
        <v>0</v>
      </c>
      <c r="Z111" s="118"/>
      <c r="AA111" s="104"/>
      <c r="AB111" s="104"/>
      <c r="AC111" s="104"/>
      <c r="AD111" s="104"/>
      <c r="AE111" s="104"/>
      <c r="AF111" s="104"/>
      <c r="AG111" s="104"/>
      <c r="AH111" s="104"/>
      <c r="AI111" s="109"/>
      <c r="AJ111" s="109"/>
    </row>
    <row r="112" spans="1:36" s="50" customFormat="1" ht="18.75" x14ac:dyDescent="0.25">
      <c r="A112" s="123">
        <v>21</v>
      </c>
      <c r="B112" s="124" t="s">
        <v>314</v>
      </c>
      <c r="C112" s="119" t="s">
        <v>92</v>
      </c>
      <c r="D112" s="119">
        <f>400*0.9</f>
        <v>360</v>
      </c>
      <c r="E112" s="392" t="s">
        <v>315</v>
      </c>
      <c r="F112" s="392">
        <v>57.6</v>
      </c>
      <c r="G112" s="392">
        <v>56.8</v>
      </c>
      <c r="H112" s="392">
        <v>51.2</v>
      </c>
      <c r="I112" s="392">
        <v>57.2</v>
      </c>
      <c r="J112" s="392">
        <v>56.2</v>
      </c>
      <c r="K112" s="392">
        <v>52.1</v>
      </c>
      <c r="L112" s="392">
        <v>56.2</v>
      </c>
      <c r="M112" s="392">
        <v>56.2</v>
      </c>
      <c r="N112" s="392">
        <v>56.2</v>
      </c>
      <c r="O112" s="392">
        <v>60.4</v>
      </c>
      <c r="P112" s="392">
        <v>60.4</v>
      </c>
      <c r="Q112" s="392">
        <v>60.4</v>
      </c>
      <c r="R112" s="397">
        <v>0.4</v>
      </c>
      <c r="S112" s="397">
        <v>0.4</v>
      </c>
      <c r="T112" s="397">
        <v>0.4</v>
      </c>
      <c r="U112" s="397">
        <v>0.4</v>
      </c>
      <c r="V112" s="22">
        <f t="shared" si="63"/>
        <v>55.20000000000001</v>
      </c>
      <c r="W112" s="22">
        <f t="shared" si="64"/>
        <v>55.166666666666664</v>
      </c>
      <c r="X112" s="22">
        <f t="shared" si="65"/>
        <v>56.20000000000001</v>
      </c>
      <c r="Y112" s="69">
        <f t="shared" si="66"/>
        <v>60.4</v>
      </c>
      <c r="Z112" s="125">
        <f>SUM(V112:V113)</f>
        <v>55.20000000000001</v>
      </c>
      <c r="AA112" s="103">
        <f>SUM(W112:W113)</f>
        <v>55.166666666666664</v>
      </c>
      <c r="AB112" s="103">
        <f>SUM(X112:X113)</f>
        <v>56.20000000000001</v>
      </c>
      <c r="AC112" s="103">
        <f>SUM(Y112:Y113)</f>
        <v>60.4</v>
      </c>
      <c r="AD112" s="105">
        <f t="shared" ref="AD112" si="67">Z112*0.38*0.9*SQRT(3)</f>
        <v>32.698347965608299</v>
      </c>
      <c r="AE112" s="105">
        <f t="shared" ref="AE112" si="68">AA112*0.38*0.9*SQRT(3)</f>
        <v>32.678602586402</v>
      </c>
      <c r="AF112" s="105">
        <f t="shared" ref="AF112" si="69">AB112*0.38*0.9*SQRT(3)</f>
        <v>33.290709341796855</v>
      </c>
      <c r="AG112" s="105">
        <f t="shared" ref="AG112" si="70">AC112*0.38*0.9*SQRT(3)</f>
        <v>35.77862712178878</v>
      </c>
      <c r="AH112" s="103">
        <f>MAX(Z112:AC113)</f>
        <v>60.4</v>
      </c>
      <c r="AI112" s="107">
        <f t="shared" ref="AI112" si="71">AH112*0.38*0.9*SQRT(3)</f>
        <v>35.77862712178878</v>
      </c>
      <c r="AJ112" s="107">
        <f>D112-AI112</f>
        <v>324.22137287821124</v>
      </c>
    </row>
    <row r="113" spans="1:36" s="50" customFormat="1" ht="19.5" thickBot="1" x14ac:dyDescent="0.3">
      <c r="A113" s="112"/>
      <c r="B113" s="115"/>
      <c r="C113" s="121"/>
      <c r="D113" s="12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6"/>
      <c r="S113" s="396"/>
      <c r="T113" s="396"/>
      <c r="U113" s="396"/>
      <c r="V113" s="21">
        <f t="shared" ref="V113:V127" si="72">IF(AND(F113=0,G113=0,H113=0),0,IF(AND(F113=0,G113=0),H113,IF(AND(F113=0,H113=0),G113,IF(AND(G113=0,H113=0),F113,IF(F113=0,(G113+H113)/2,IF(G113=0,(F113+H113)/2,IF(H113=0,(F113+G113)/2,(F113+G113+H113)/3)))))))</f>
        <v>0</v>
      </c>
      <c r="W113" s="21">
        <f t="shared" ref="W113:W127" si="73">IF(AND(I113=0,J113=0,K113=0),0,IF(AND(I113=0,J113=0),K113,IF(AND(I113=0,K113=0),J113,IF(AND(J113=0,K113=0),I113,IF(I113=0,(J113+K113)/2,IF(J113=0,(I113+K113)/2,IF(K113=0,(I113+J113)/2,(I113+J113+K113)/3)))))))</f>
        <v>0</v>
      </c>
      <c r="X113" s="21">
        <f t="shared" ref="X113:X127" si="74">IF(AND(L113=0,M113=0,N113=0),0,IF(AND(L113=0,M113=0),N113,IF(AND(L113=0,N113=0),M113,IF(AND(M113=0,N113=0),L113,IF(L113=0,(M113+N113)/2,IF(M113=0,(L113+N113)/2,IF(N113=0,(L113+M113)/2,(L113+M113+N113)/3)))))))</f>
        <v>0</v>
      </c>
      <c r="Y113" s="68">
        <f t="shared" ref="Y113:Y127" si="75">IF(AND(O113=0,P113=0,Q113=0),0,IF(AND(O113=0,P113=0),Q113,IF(AND(O113=0,Q113=0),P113,IF(AND(P113=0,Q113=0),O113,IF(O113=0,(P113+Q113)/2,IF(P113=0,(O113+Q113)/2,IF(Q113=0,(O113+P113)/2,(O113+P113+Q113)/3)))))))</f>
        <v>0</v>
      </c>
      <c r="Z113" s="118"/>
      <c r="AA113" s="104"/>
      <c r="AB113" s="104"/>
      <c r="AC113" s="104"/>
      <c r="AD113" s="104"/>
      <c r="AE113" s="104"/>
      <c r="AF113" s="104"/>
      <c r="AG113" s="104"/>
      <c r="AH113" s="104"/>
      <c r="AI113" s="109"/>
      <c r="AJ113" s="109"/>
    </row>
    <row r="114" spans="1:36" s="50" customFormat="1" ht="18.75" x14ac:dyDescent="0.25">
      <c r="A114" s="123">
        <v>22</v>
      </c>
      <c r="B114" s="124" t="s">
        <v>316</v>
      </c>
      <c r="C114" s="132" t="s">
        <v>912</v>
      </c>
      <c r="D114" s="132">
        <f>(400+630)*0.9</f>
        <v>927</v>
      </c>
      <c r="E114" s="392" t="s">
        <v>317</v>
      </c>
      <c r="F114" s="392">
        <v>7</v>
      </c>
      <c r="G114" s="392">
        <v>12</v>
      </c>
      <c r="H114" s="392">
        <v>10</v>
      </c>
      <c r="I114" s="392">
        <v>22</v>
      </c>
      <c r="J114" s="392">
        <v>7</v>
      </c>
      <c r="K114" s="392">
        <v>14</v>
      </c>
      <c r="L114" s="392">
        <v>15</v>
      </c>
      <c r="M114" s="392">
        <v>29</v>
      </c>
      <c r="N114" s="392">
        <v>20</v>
      </c>
      <c r="O114" s="392">
        <v>25</v>
      </c>
      <c r="P114" s="392">
        <v>30</v>
      </c>
      <c r="Q114" s="392">
        <v>26</v>
      </c>
      <c r="R114" s="397">
        <v>0.38900000000000001</v>
      </c>
      <c r="S114" s="397">
        <v>0.38900000000000001</v>
      </c>
      <c r="T114" s="397">
        <v>0.38900000000000001</v>
      </c>
      <c r="U114" s="397">
        <v>0.38900000000000001</v>
      </c>
      <c r="V114" s="22">
        <f t="shared" si="72"/>
        <v>9.6666666666666661</v>
      </c>
      <c r="W114" s="22">
        <f t="shared" si="73"/>
        <v>14.333333333333334</v>
      </c>
      <c r="X114" s="22">
        <f t="shared" si="74"/>
        <v>21.333333333333332</v>
      </c>
      <c r="Y114" s="69">
        <f t="shared" si="75"/>
        <v>27</v>
      </c>
      <c r="Z114" s="125">
        <f>SUM(V114:V123)</f>
        <v>169.66666666666669</v>
      </c>
      <c r="AA114" s="103">
        <f>SUM(W114:W123)</f>
        <v>184.33333333333334</v>
      </c>
      <c r="AB114" s="103">
        <f>SUM(X114:X123)</f>
        <v>163.83333333333334</v>
      </c>
      <c r="AC114" s="103">
        <f>SUM(Y114:Y123)</f>
        <v>212</v>
      </c>
      <c r="AD114" s="105">
        <f t="shared" ref="AD114" si="76">Z114*0.38*0.9*SQRT(3)</f>
        <v>100.50398015999168</v>
      </c>
      <c r="AE114" s="105">
        <f t="shared" ref="AE114" si="77">AA114*0.38*0.9*SQRT(3)</f>
        <v>109.19194701075716</v>
      </c>
      <c r="AF114" s="105">
        <f t="shared" ref="AF114" si="78">AB114*0.38*0.9*SQRT(3)</f>
        <v>97.048538798891755</v>
      </c>
      <c r="AG114" s="105">
        <f t="shared" ref="AG114" si="79">AC114*0.38*0.9*SQRT(3)</f>
        <v>125.58061175197388</v>
      </c>
      <c r="AH114" s="103">
        <f>MAX(Z114:AC123)</f>
        <v>212</v>
      </c>
      <c r="AI114" s="107">
        <f t="shared" ref="AI114" si="80">AH114*0.38*0.9*SQRT(3)</f>
        <v>125.58061175197388</v>
      </c>
      <c r="AJ114" s="107">
        <f>D114-AI114</f>
        <v>801.41938824802617</v>
      </c>
    </row>
    <row r="115" spans="1:36" s="50" customFormat="1" ht="18.75" x14ac:dyDescent="0.25">
      <c r="A115" s="111"/>
      <c r="B115" s="114"/>
      <c r="C115" s="120"/>
      <c r="D115" s="133"/>
      <c r="E115" s="383" t="s">
        <v>318</v>
      </c>
      <c r="F115" s="383">
        <v>7</v>
      </c>
      <c r="G115" s="383">
        <v>46</v>
      </c>
      <c r="H115" s="383">
        <v>12</v>
      </c>
      <c r="I115" s="383">
        <v>17</v>
      </c>
      <c r="J115" s="383">
        <v>46</v>
      </c>
      <c r="K115" s="383">
        <v>10</v>
      </c>
      <c r="L115" s="383">
        <v>8</v>
      </c>
      <c r="M115" s="383">
        <v>9</v>
      </c>
      <c r="N115" s="383">
        <v>0</v>
      </c>
      <c r="O115" s="383">
        <v>12</v>
      </c>
      <c r="P115" s="383">
        <v>13</v>
      </c>
      <c r="Q115" s="383">
        <v>60</v>
      </c>
      <c r="R115" s="394">
        <v>0.38900000000000001</v>
      </c>
      <c r="S115" s="394">
        <v>0.38900000000000001</v>
      </c>
      <c r="T115" s="394">
        <v>0.38900000000000001</v>
      </c>
      <c r="U115" s="394">
        <v>0.38900000000000001</v>
      </c>
      <c r="V115" s="20">
        <f t="shared" si="72"/>
        <v>21.666666666666668</v>
      </c>
      <c r="W115" s="20">
        <f t="shared" si="73"/>
        <v>24.333333333333332</v>
      </c>
      <c r="X115" s="20">
        <f t="shared" si="74"/>
        <v>8.5</v>
      </c>
      <c r="Y115" s="67">
        <f t="shared" si="75"/>
        <v>28.333333333333332</v>
      </c>
      <c r="Z115" s="117"/>
      <c r="AA115" s="106"/>
      <c r="AB115" s="106"/>
      <c r="AC115" s="106"/>
      <c r="AD115" s="106"/>
      <c r="AE115" s="106"/>
      <c r="AF115" s="106"/>
      <c r="AG115" s="106"/>
      <c r="AH115" s="106"/>
      <c r="AI115" s="108"/>
      <c r="AJ115" s="108"/>
    </row>
    <row r="116" spans="1:36" s="50" customFormat="1" ht="18.75" x14ac:dyDescent="0.25">
      <c r="A116" s="111"/>
      <c r="B116" s="114"/>
      <c r="C116" s="120"/>
      <c r="D116" s="133"/>
      <c r="E116" s="385" t="s">
        <v>319</v>
      </c>
      <c r="F116" s="385">
        <v>12</v>
      </c>
      <c r="G116" s="385">
        <v>8</v>
      </c>
      <c r="H116" s="385">
        <v>25</v>
      </c>
      <c r="I116" s="385">
        <v>34</v>
      </c>
      <c r="J116" s="385">
        <v>29</v>
      </c>
      <c r="K116" s="385">
        <v>31</v>
      </c>
      <c r="L116" s="385">
        <v>16</v>
      </c>
      <c r="M116" s="385">
        <v>18</v>
      </c>
      <c r="N116" s="385">
        <v>2</v>
      </c>
      <c r="O116" s="385">
        <v>49</v>
      </c>
      <c r="P116" s="385">
        <v>36</v>
      </c>
      <c r="Q116" s="385">
        <v>10</v>
      </c>
      <c r="R116" s="395">
        <v>0.38900000000000001</v>
      </c>
      <c r="S116" s="395">
        <v>0.38900000000000001</v>
      </c>
      <c r="T116" s="395">
        <v>0.38900000000000001</v>
      </c>
      <c r="U116" s="395">
        <v>0.38900000000000001</v>
      </c>
      <c r="V116" s="20">
        <f t="shared" si="72"/>
        <v>15</v>
      </c>
      <c r="W116" s="20">
        <f t="shared" si="73"/>
        <v>31.333333333333332</v>
      </c>
      <c r="X116" s="20">
        <f t="shared" si="74"/>
        <v>12</v>
      </c>
      <c r="Y116" s="67">
        <f t="shared" si="75"/>
        <v>31.666666666666668</v>
      </c>
      <c r="Z116" s="117"/>
      <c r="AA116" s="106"/>
      <c r="AB116" s="106"/>
      <c r="AC116" s="106"/>
      <c r="AD116" s="106"/>
      <c r="AE116" s="106"/>
      <c r="AF116" s="106"/>
      <c r="AG116" s="106"/>
      <c r="AH116" s="106"/>
      <c r="AI116" s="108"/>
      <c r="AJ116" s="108"/>
    </row>
    <row r="117" spans="1:36" s="50" customFormat="1" ht="18.75" x14ac:dyDescent="0.25">
      <c r="A117" s="111"/>
      <c r="B117" s="114"/>
      <c r="C117" s="120"/>
      <c r="D117" s="133"/>
      <c r="E117" s="383" t="s">
        <v>320</v>
      </c>
      <c r="F117" s="383">
        <v>11</v>
      </c>
      <c r="G117" s="383">
        <v>52</v>
      </c>
      <c r="H117" s="383">
        <v>16</v>
      </c>
      <c r="I117" s="383">
        <v>12</v>
      </c>
      <c r="J117" s="383">
        <v>17</v>
      </c>
      <c r="K117" s="383">
        <v>27</v>
      </c>
      <c r="L117" s="383">
        <v>28</v>
      </c>
      <c r="M117" s="383">
        <v>34</v>
      </c>
      <c r="N117" s="383">
        <v>13</v>
      </c>
      <c r="O117" s="383">
        <v>21</v>
      </c>
      <c r="P117" s="383">
        <v>53</v>
      </c>
      <c r="Q117" s="383">
        <v>16</v>
      </c>
      <c r="R117" s="394">
        <v>0.38900000000000001</v>
      </c>
      <c r="S117" s="394">
        <v>0.38900000000000001</v>
      </c>
      <c r="T117" s="394">
        <v>0.38900000000000001</v>
      </c>
      <c r="U117" s="394">
        <v>0.38900000000000001</v>
      </c>
      <c r="V117" s="20">
        <f t="shared" si="72"/>
        <v>26.333333333333332</v>
      </c>
      <c r="W117" s="20">
        <f t="shared" si="73"/>
        <v>18.666666666666668</v>
      </c>
      <c r="X117" s="20">
        <f t="shared" si="74"/>
        <v>25</v>
      </c>
      <c r="Y117" s="67">
        <f t="shared" si="75"/>
        <v>30</v>
      </c>
      <c r="Z117" s="117"/>
      <c r="AA117" s="106"/>
      <c r="AB117" s="106"/>
      <c r="AC117" s="106"/>
      <c r="AD117" s="106"/>
      <c r="AE117" s="106"/>
      <c r="AF117" s="106"/>
      <c r="AG117" s="106"/>
      <c r="AH117" s="106"/>
      <c r="AI117" s="108"/>
      <c r="AJ117" s="108"/>
    </row>
    <row r="118" spans="1:36" s="50" customFormat="1" ht="18.75" x14ac:dyDescent="0.25">
      <c r="A118" s="111"/>
      <c r="B118" s="114"/>
      <c r="C118" s="120"/>
      <c r="D118" s="133"/>
      <c r="E118" s="385" t="s">
        <v>321</v>
      </c>
      <c r="F118" s="385">
        <v>45</v>
      </c>
      <c r="G118" s="385">
        <v>55</v>
      </c>
      <c r="H118" s="385">
        <v>32</v>
      </c>
      <c r="I118" s="385">
        <v>49</v>
      </c>
      <c r="J118" s="385">
        <v>58</v>
      </c>
      <c r="K118" s="385">
        <v>68</v>
      </c>
      <c r="L118" s="385">
        <v>20</v>
      </c>
      <c r="M118" s="385">
        <v>16</v>
      </c>
      <c r="N118" s="385">
        <v>15</v>
      </c>
      <c r="O118" s="385">
        <v>28</v>
      </c>
      <c r="P118" s="385">
        <v>39</v>
      </c>
      <c r="Q118" s="385">
        <v>29</v>
      </c>
      <c r="R118" s="395">
        <v>0.38900000000000001</v>
      </c>
      <c r="S118" s="395">
        <v>0.38900000000000001</v>
      </c>
      <c r="T118" s="395">
        <v>0.38900000000000001</v>
      </c>
      <c r="U118" s="395">
        <v>0.38900000000000001</v>
      </c>
      <c r="V118" s="20">
        <f t="shared" si="72"/>
        <v>44</v>
      </c>
      <c r="W118" s="20">
        <f t="shared" si="73"/>
        <v>58.333333333333336</v>
      </c>
      <c r="X118" s="20">
        <f t="shared" si="74"/>
        <v>17</v>
      </c>
      <c r="Y118" s="67">
        <f t="shared" si="75"/>
        <v>32</v>
      </c>
      <c r="Z118" s="117"/>
      <c r="AA118" s="106"/>
      <c r="AB118" s="106"/>
      <c r="AC118" s="106"/>
      <c r="AD118" s="106"/>
      <c r="AE118" s="106"/>
      <c r="AF118" s="106"/>
      <c r="AG118" s="106"/>
      <c r="AH118" s="106"/>
      <c r="AI118" s="108"/>
      <c r="AJ118" s="108"/>
    </row>
    <row r="119" spans="1:36" s="50" customFormat="1" ht="18.75" x14ac:dyDescent="0.25">
      <c r="A119" s="111"/>
      <c r="B119" s="114"/>
      <c r="C119" s="120"/>
      <c r="D119" s="133"/>
      <c r="E119" s="383" t="s">
        <v>322</v>
      </c>
      <c r="F119" s="383">
        <v>29</v>
      </c>
      <c r="G119" s="383">
        <v>55</v>
      </c>
      <c r="H119" s="383">
        <v>6</v>
      </c>
      <c r="I119" s="383">
        <v>23</v>
      </c>
      <c r="J119" s="383">
        <v>51</v>
      </c>
      <c r="K119" s="383">
        <v>10</v>
      </c>
      <c r="L119" s="383">
        <v>46</v>
      </c>
      <c r="M119" s="383">
        <v>22</v>
      </c>
      <c r="N119" s="383">
        <v>12</v>
      </c>
      <c r="O119" s="383">
        <v>44</v>
      </c>
      <c r="P119" s="383">
        <v>19</v>
      </c>
      <c r="Q119" s="383">
        <v>8</v>
      </c>
      <c r="R119" s="394">
        <v>0.38900000000000001</v>
      </c>
      <c r="S119" s="394">
        <v>0.38900000000000001</v>
      </c>
      <c r="T119" s="394">
        <v>0.38900000000000001</v>
      </c>
      <c r="U119" s="394">
        <v>0.38900000000000001</v>
      </c>
      <c r="V119" s="20">
        <f t="shared" si="72"/>
        <v>30</v>
      </c>
      <c r="W119" s="20">
        <f t="shared" si="73"/>
        <v>28</v>
      </c>
      <c r="X119" s="20">
        <f t="shared" si="74"/>
        <v>26.666666666666668</v>
      </c>
      <c r="Y119" s="67">
        <f t="shared" si="75"/>
        <v>23.666666666666668</v>
      </c>
      <c r="Z119" s="117"/>
      <c r="AA119" s="106"/>
      <c r="AB119" s="106"/>
      <c r="AC119" s="106"/>
      <c r="AD119" s="106"/>
      <c r="AE119" s="106"/>
      <c r="AF119" s="106"/>
      <c r="AG119" s="106"/>
      <c r="AH119" s="106"/>
      <c r="AI119" s="108"/>
      <c r="AJ119" s="108"/>
    </row>
    <row r="120" spans="1:36" s="50" customFormat="1" ht="18.75" x14ac:dyDescent="0.25">
      <c r="A120" s="111"/>
      <c r="B120" s="114"/>
      <c r="C120" s="120"/>
      <c r="D120" s="133"/>
      <c r="E120" s="385" t="s">
        <v>323</v>
      </c>
      <c r="F120" s="385">
        <v>32</v>
      </c>
      <c r="G120" s="385">
        <v>4</v>
      </c>
      <c r="H120" s="385">
        <v>33</v>
      </c>
      <c r="I120" s="385">
        <v>10</v>
      </c>
      <c r="J120" s="385">
        <v>4</v>
      </c>
      <c r="K120" s="385">
        <v>14</v>
      </c>
      <c r="L120" s="385">
        <v>45</v>
      </c>
      <c r="M120" s="385">
        <v>46</v>
      </c>
      <c r="N120" s="385">
        <v>20</v>
      </c>
      <c r="O120" s="385">
        <v>26</v>
      </c>
      <c r="P120" s="385">
        <v>40</v>
      </c>
      <c r="Q120" s="385">
        <v>6</v>
      </c>
      <c r="R120" s="395">
        <v>0.38900000000000001</v>
      </c>
      <c r="S120" s="395">
        <v>0.38900000000000001</v>
      </c>
      <c r="T120" s="395">
        <v>0.38900000000000001</v>
      </c>
      <c r="U120" s="395">
        <v>0.38900000000000001</v>
      </c>
      <c r="V120" s="20">
        <f t="shared" si="72"/>
        <v>23</v>
      </c>
      <c r="W120" s="20">
        <f t="shared" si="73"/>
        <v>9.3333333333333339</v>
      </c>
      <c r="X120" s="20">
        <f t="shared" si="74"/>
        <v>37</v>
      </c>
      <c r="Y120" s="67">
        <f t="shared" si="75"/>
        <v>24</v>
      </c>
      <c r="Z120" s="117"/>
      <c r="AA120" s="106"/>
      <c r="AB120" s="106"/>
      <c r="AC120" s="106"/>
      <c r="AD120" s="106"/>
      <c r="AE120" s="106"/>
      <c r="AF120" s="106"/>
      <c r="AG120" s="106"/>
      <c r="AH120" s="106"/>
      <c r="AI120" s="108"/>
      <c r="AJ120" s="108"/>
    </row>
    <row r="121" spans="1:36" s="50" customFormat="1" ht="18.75" x14ac:dyDescent="0.25">
      <c r="A121" s="111"/>
      <c r="B121" s="114"/>
      <c r="C121" s="120"/>
      <c r="D121" s="133"/>
      <c r="E121" s="383" t="s">
        <v>324</v>
      </c>
      <c r="F121" s="383">
        <v>0</v>
      </c>
      <c r="G121" s="383">
        <v>0</v>
      </c>
      <c r="H121" s="383">
        <v>0</v>
      </c>
      <c r="I121" s="383">
        <v>0</v>
      </c>
      <c r="J121" s="383">
        <v>0</v>
      </c>
      <c r="K121" s="383">
        <v>0</v>
      </c>
      <c r="L121" s="383">
        <v>7</v>
      </c>
      <c r="M121" s="383">
        <v>27</v>
      </c>
      <c r="N121" s="383">
        <v>15</v>
      </c>
      <c r="O121" s="383">
        <v>5</v>
      </c>
      <c r="P121" s="383">
        <v>26</v>
      </c>
      <c r="Q121" s="383">
        <v>15</v>
      </c>
      <c r="R121" s="394">
        <v>0.38900000000000001</v>
      </c>
      <c r="S121" s="394">
        <v>0.38900000000000001</v>
      </c>
      <c r="T121" s="394">
        <v>0.38900000000000001</v>
      </c>
      <c r="U121" s="394">
        <v>0.38900000000000001</v>
      </c>
      <c r="V121" s="20">
        <f t="shared" si="72"/>
        <v>0</v>
      </c>
      <c r="W121" s="20">
        <f t="shared" si="73"/>
        <v>0</v>
      </c>
      <c r="X121" s="20">
        <f t="shared" si="74"/>
        <v>16.333333333333332</v>
      </c>
      <c r="Y121" s="67">
        <f t="shared" si="75"/>
        <v>15.333333333333334</v>
      </c>
      <c r="Z121" s="117"/>
      <c r="AA121" s="106"/>
      <c r="AB121" s="106"/>
      <c r="AC121" s="106"/>
      <c r="AD121" s="106"/>
      <c r="AE121" s="106"/>
      <c r="AF121" s="106"/>
      <c r="AG121" s="106"/>
      <c r="AH121" s="106"/>
      <c r="AI121" s="108"/>
      <c r="AJ121" s="108"/>
    </row>
    <row r="122" spans="1:36" s="50" customFormat="1" ht="18.75" x14ac:dyDescent="0.25">
      <c r="A122" s="111"/>
      <c r="B122" s="114"/>
      <c r="C122" s="120"/>
      <c r="D122" s="133"/>
      <c r="E122" s="385" t="s">
        <v>325</v>
      </c>
      <c r="F122" s="385">
        <v>0</v>
      </c>
      <c r="G122" s="385">
        <v>0</v>
      </c>
      <c r="H122" s="385">
        <v>0</v>
      </c>
      <c r="I122" s="385">
        <v>0</v>
      </c>
      <c r="J122" s="385">
        <v>0</v>
      </c>
      <c r="K122" s="385">
        <v>0</v>
      </c>
      <c r="L122" s="385">
        <v>0</v>
      </c>
      <c r="M122" s="385">
        <v>0</v>
      </c>
      <c r="N122" s="385">
        <v>0</v>
      </c>
      <c r="O122" s="385">
        <v>0</v>
      </c>
      <c r="P122" s="385">
        <v>0</v>
      </c>
      <c r="Q122" s="385">
        <v>0</v>
      </c>
      <c r="R122" s="395">
        <v>0.38900000000000001</v>
      </c>
      <c r="S122" s="395">
        <v>0.38900000000000001</v>
      </c>
      <c r="T122" s="395">
        <v>0.38900000000000001</v>
      </c>
      <c r="U122" s="395">
        <v>0.38900000000000001</v>
      </c>
      <c r="V122" s="20">
        <f t="shared" si="72"/>
        <v>0</v>
      </c>
      <c r="W122" s="20">
        <f t="shared" si="73"/>
        <v>0</v>
      </c>
      <c r="X122" s="20">
        <f t="shared" si="74"/>
        <v>0</v>
      </c>
      <c r="Y122" s="67">
        <f t="shared" si="75"/>
        <v>0</v>
      </c>
      <c r="Z122" s="117"/>
      <c r="AA122" s="106"/>
      <c r="AB122" s="106"/>
      <c r="AC122" s="106"/>
      <c r="AD122" s="106"/>
      <c r="AE122" s="106"/>
      <c r="AF122" s="106"/>
      <c r="AG122" s="106"/>
      <c r="AH122" s="106"/>
      <c r="AI122" s="108"/>
      <c r="AJ122" s="108"/>
    </row>
    <row r="123" spans="1:36" s="50" customFormat="1" ht="19.5" thickBot="1" x14ac:dyDescent="0.3">
      <c r="A123" s="112"/>
      <c r="B123" s="115"/>
      <c r="C123" s="121"/>
      <c r="D123" s="134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6"/>
      <c r="S123" s="396"/>
      <c r="T123" s="396"/>
      <c r="U123" s="396"/>
      <c r="V123" s="21">
        <f t="shared" si="72"/>
        <v>0</v>
      </c>
      <c r="W123" s="21">
        <f t="shared" si="73"/>
        <v>0</v>
      </c>
      <c r="X123" s="21">
        <f t="shared" si="74"/>
        <v>0</v>
      </c>
      <c r="Y123" s="68">
        <f t="shared" si="75"/>
        <v>0</v>
      </c>
      <c r="Z123" s="118"/>
      <c r="AA123" s="104"/>
      <c r="AB123" s="104"/>
      <c r="AC123" s="104"/>
      <c r="AD123" s="104"/>
      <c r="AE123" s="104"/>
      <c r="AF123" s="104"/>
      <c r="AG123" s="104"/>
      <c r="AH123" s="104"/>
      <c r="AI123" s="109"/>
      <c r="AJ123" s="109"/>
    </row>
    <row r="124" spans="1:36" s="50" customFormat="1" ht="18.75" x14ac:dyDescent="0.25">
      <c r="A124" s="123">
        <v>23</v>
      </c>
      <c r="B124" s="124" t="s">
        <v>326</v>
      </c>
      <c r="C124" s="119" t="s">
        <v>92</v>
      </c>
      <c r="D124" s="119">
        <f>400*0.9</f>
        <v>360</v>
      </c>
      <c r="E124" s="392" t="s">
        <v>327</v>
      </c>
      <c r="F124" s="392">
        <v>0</v>
      </c>
      <c r="G124" s="392">
        <v>0</v>
      </c>
      <c r="H124" s="392">
        <v>0</v>
      </c>
      <c r="I124" s="392">
        <v>0</v>
      </c>
      <c r="J124" s="392">
        <v>0</v>
      </c>
      <c r="K124" s="392">
        <v>0</v>
      </c>
      <c r="L124" s="392">
        <v>0</v>
      </c>
      <c r="M124" s="392">
        <v>0</v>
      </c>
      <c r="N124" s="392">
        <v>2</v>
      </c>
      <c r="O124" s="392">
        <v>0</v>
      </c>
      <c r="P124" s="392">
        <v>0</v>
      </c>
      <c r="Q124" s="392">
        <v>0</v>
      </c>
      <c r="R124" s="408">
        <v>0.41799999999999998</v>
      </c>
      <c r="S124" s="408">
        <v>0.41799999999999998</v>
      </c>
      <c r="T124" s="408">
        <v>0.4</v>
      </c>
      <c r="U124" s="408">
        <v>0.40100000000000002</v>
      </c>
      <c r="V124" s="22">
        <f t="shared" si="72"/>
        <v>0</v>
      </c>
      <c r="W124" s="22">
        <f t="shared" si="73"/>
        <v>0</v>
      </c>
      <c r="X124" s="22">
        <f t="shared" si="74"/>
        <v>2</v>
      </c>
      <c r="Y124" s="69">
        <f t="shared" si="75"/>
        <v>0</v>
      </c>
      <c r="Z124" s="125">
        <f>SUM(V124:V127)</f>
        <v>8.6</v>
      </c>
      <c r="AA124" s="103">
        <f>SUM(W124:W127)</f>
        <v>9.5</v>
      </c>
      <c r="AB124" s="103">
        <f>SUM(X124:X127)</f>
        <v>5.1999999999999993</v>
      </c>
      <c r="AC124" s="103">
        <f>SUM(Y124:Y127)</f>
        <v>3.9</v>
      </c>
      <c r="AD124" s="105">
        <f t="shared" ref="AD124" si="81">Z124*0.38*0.9*SQRT(3)</f>
        <v>5.0943078352215814</v>
      </c>
      <c r="AE124" s="105">
        <f t="shared" ref="AE124" si="82">AA124*0.38*0.9*SQRT(3)</f>
        <v>5.6274330737912823</v>
      </c>
      <c r="AF124" s="105">
        <f t="shared" ref="AF124" si="83">AB124*0.38*0.9*SQRT(3)</f>
        <v>3.0802791561804908</v>
      </c>
      <c r="AG124" s="105">
        <f t="shared" ref="AG124" si="84">AC124*0.38*0.9*SQRT(3)</f>
        <v>2.3102093671353687</v>
      </c>
      <c r="AH124" s="103">
        <f>MAX(Z124:AC127)</f>
        <v>9.5</v>
      </c>
      <c r="AI124" s="107">
        <f t="shared" ref="AI124" si="85">AH124*0.38*0.9*SQRT(3)</f>
        <v>5.6274330737912823</v>
      </c>
      <c r="AJ124" s="107">
        <f>D124-AI124</f>
        <v>354.37256692620872</v>
      </c>
    </row>
    <row r="125" spans="1:36" s="50" customFormat="1" ht="18.75" x14ac:dyDescent="0.25">
      <c r="A125" s="111"/>
      <c r="B125" s="114"/>
      <c r="C125" s="120"/>
      <c r="D125" s="120"/>
      <c r="E125" s="383" t="s">
        <v>328</v>
      </c>
      <c r="F125" s="383">
        <v>0</v>
      </c>
      <c r="G125" s="383">
        <v>3.5</v>
      </c>
      <c r="H125" s="383">
        <v>0</v>
      </c>
      <c r="I125" s="383">
        <v>0</v>
      </c>
      <c r="J125" s="383">
        <v>3.7</v>
      </c>
      <c r="K125" s="383">
        <v>0</v>
      </c>
      <c r="L125" s="383">
        <v>0.3</v>
      </c>
      <c r="M125" s="383">
        <v>1.9</v>
      </c>
      <c r="N125" s="383">
        <v>0</v>
      </c>
      <c r="O125" s="383">
        <v>0.5</v>
      </c>
      <c r="P125" s="383">
        <v>3.9</v>
      </c>
      <c r="Q125" s="383">
        <v>0.1</v>
      </c>
      <c r="R125" s="394">
        <v>0.41799999999999998</v>
      </c>
      <c r="S125" s="394">
        <v>0.41799999999999998</v>
      </c>
      <c r="T125" s="394">
        <v>0.4</v>
      </c>
      <c r="U125" s="394">
        <v>0.40100000000000002</v>
      </c>
      <c r="V125" s="20">
        <f t="shared" si="72"/>
        <v>3.5</v>
      </c>
      <c r="W125" s="20">
        <f t="shared" si="73"/>
        <v>3.7</v>
      </c>
      <c r="X125" s="20">
        <f t="shared" si="74"/>
        <v>1.0999999999999999</v>
      </c>
      <c r="Y125" s="67">
        <f t="shared" si="75"/>
        <v>1.5</v>
      </c>
      <c r="Z125" s="117"/>
      <c r="AA125" s="106"/>
      <c r="AB125" s="106"/>
      <c r="AC125" s="106"/>
      <c r="AD125" s="106"/>
      <c r="AE125" s="106"/>
      <c r="AF125" s="106"/>
      <c r="AG125" s="106"/>
      <c r="AH125" s="106"/>
      <c r="AI125" s="108"/>
      <c r="AJ125" s="108"/>
    </row>
    <row r="126" spans="1:36" s="50" customFormat="1" ht="18.75" x14ac:dyDescent="0.25">
      <c r="A126" s="111"/>
      <c r="B126" s="114"/>
      <c r="C126" s="120"/>
      <c r="D126" s="120"/>
      <c r="E126" s="385" t="s">
        <v>329</v>
      </c>
      <c r="F126" s="385">
        <v>0</v>
      </c>
      <c r="G126" s="385">
        <v>0</v>
      </c>
      <c r="H126" s="385">
        <v>5.0999999999999996</v>
      </c>
      <c r="I126" s="385">
        <v>0</v>
      </c>
      <c r="J126" s="385">
        <v>0</v>
      </c>
      <c r="K126" s="385">
        <v>5.8</v>
      </c>
      <c r="L126" s="385">
        <v>0.2</v>
      </c>
      <c r="M126" s="385">
        <v>0.3</v>
      </c>
      <c r="N126" s="385">
        <v>5.8</v>
      </c>
      <c r="O126" s="385">
        <v>0.2</v>
      </c>
      <c r="P126" s="385">
        <v>0.4</v>
      </c>
      <c r="Q126" s="385">
        <v>6.6</v>
      </c>
      <c r="R126" s="394">
        <v>0.41799999999999998</v>
      </c>
      <c r="S126" s="394">
        <v>0.41799999999999998</v>
      </c>
      <c r="T126" s="394">
        <v>0.4</v>
      </c>
      <c r="U126" s="394">
        <v>0.40100000000000002</v>
      </c>
      <c r="V126" s="20">
        <f t="shared" si="72"/>
        <v>5.0999999999999996</v>
      </c>
      <c r="W126" s="20">
        <f t="shared" si="73"/>
        <v>5.8</v>
      </c>
      <c r="X126" s="20">
        <f t="shared" si="74"/>
        <v>2.1</v>
      </c>
      <c r="Y126" s="67">
        <f t="shared" si="75"/>
        <v>2.4</v>
      </c>
      <c r="Z126" s="117"/>
      <c r="AA126" s="106"/>
      <c r="AB126" s="106"/>
      <c r="AC126" s="106"/>
      <c r="AD126" s="106"/>
      <c r="AE126" s="106"/>
      <c r="AF126" s="106"/>
      <c r="AG126" s="106"/>
      <c r="AH126" s="106"/>
      <c r="AI126" s="108"/>
      <c r="AJ126" s="108"/>
    </row>
    <row r="127" spans="1:36" s="50" customFormat="1" ht="19.5" thickBot="1" x14ac:dyDescent="0.3">
      <c r="A127" s="112"/>
      <c r="B127" s="115"/>
      <c r="C127" s="121"/>
      <c r="D127" s="12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6"/>
      <c r="S127" s="396"/>
      <c r="T127" s="396"/>
      <c r="U127" s="396"/>
      <c r="V127" s="21">
        <f t="shared" si="72"/>
        <v>0</v>
      </c>
      <c r="W127" s="21">
        <f t="shared" si="73"/>
        <v>0</v>
      </c>
      <c r="X127" s="21">
        <f t="shared" si="74"/>
        <v>0</v>
      </c>
      <c r="Y127" s="68">
        <f t="shared" si="75"/>
        <v>0</v>
      </c>
      <c r="Z127" s="118"/>
      <c r="AA127" s="104"/>
      <c r="AB127" s="104"/>
      <c r="AC127" s="104"/>
      <c r="AD127" s="104"/>
      <c r="AE127" s="104"/>
      <c r="AF127" s="104"/>
      <c r="AG127" s="104"/>
      <c r="AH127" s="104"/>
      <c r="AI127" s="109"/>
      <c r="AJ127" s="109"/>
    </row>
    <row r="128" spans="1:36" s="50" customFormat="1" ht="18.75" x14ac:dyDescent="0.25">
      <c r="A128" s="123">
        <v>24</v>
      </c>
      <c r="B128" s="124" t="s">
        <v>330</v>
      </c>
      <c r="C128" s="119" t="s">
        <v>30</v>
      </c>
      <c r="D128" s="119">
        <f>315*0.9</f>
        <v>283.5</v>
      </c>
      <c r="E128" s="392" t="s">
        <v>331</v>
      </c>
      <c r="F128" s="392">
        <v>23</v>
      </c>
      <c r="G128" s="392">
        <v>15</v>
      </c>
      <c r="H128" s="392">
        <v>6</v>
      </c>
      <c r="I128" s="392">
        <v>5</v>
      </c>
      <c r="J128" s="392">
        <v>4</v>
      </c>
      <c r="K128" s="392">
        <v>6</v>
      </c>
      <c r="L128" s="392">
        <v>14.5</v>
      </c>
      <c r="M128" s="392">
        <v>11.5</v>
      </c>
      <c r="N128" s="392">
        <v>6</v>
      </c>
      <c r="O128" s="392">
        <v>5.8</v>
      </c>
      <c r="P128" s="392">
        <v>9</v>
      </c>
      <c r="Q128" s="392">
        <v>2</v>
      </c>
      <c r="R128" s="408">
        <v>0.38600000000000001</v>
      </c>
      <c r="S128" s="408">
        <v>0.38400000000000001</v>
      </c>
      <c r="T128" s="408">
        <v>0.4</v>
      </c>
      <c r="U128" s="408">
        <v>0.4</v>
      </c>
      <c r="V128" s="22">
        <f t="shared" ref="V128:V143" si="86">IF(AND(F128=0,G128=0,H128=0),0,IF(AND(F128=0,G128=0),H128,IF(AND(F128=0,H128=0),G128,IF(AND(G128=0,H128=0),F128,IF(F128=0,(G128+H128)/2,IF(G128=0,(F128+H128)/2,IF(H128=0,(F128+G128)/2,(F128+G128+H128)/3)))))))</f>
        <v>14.666666666666666</v>
      </c>
      <c r="W128" s="22">
        <f t="shared" ref="W128:W143" si="87">IF(AND(I128=0,J128=0,K128=0),0,IF(AND(I128=0,J128=0),K128,IF(AND(I128=0,K128=0),J128,IF(AND(J128=0,K128=0),I128,IF(I128=0,(J128+K128)/2,IF(J128=0,(I128+K128)/2,IF(K128=0,(I128+J128)/2,(I128+J128+K128)/3)))))))</f>
        <v>5</v>
      </c>
      <c r="X128" s="22">
        <f t="shared" ref="X128:X143" si="88">IF(AND(L128=0,M128=0,N128=0),0,IF(AND(L128=0,M128=0),N128,IF(AND(L128=0,N128=0),M128,IF(AND(M128=0,N128=0),L128,IF(L128=0,(M128+N128)/2,IF(M128=0,(L128+N128)/2,IF(N128=0,(L128+M128)/2,(L128+M128+N128)/3)))))))</f>
        <v>10.666666666666666</v>
      </c>
      <c r="Y128" s="69">
        <f t="shared" ref="Y128:Y143" si="89">IF(AND(O128=0,P128=0,Q128=0),0,IF(AND(O128=0,P128=0),Q128,IF(AND(O128=0,Q128=0),P128,IF(AND(P128=0,Q128=0),O128,IF(O128=0,(P128+Q128)/2,IF(P128=0,(O128+Q128)/2,IF(Q128=0,(O128+P128)/2,(O128+P128+Q128)/3)))))))</f>
        <v>5.6000000000000005</v>
      </c>
      <c r="Z128" s="125">
        <f>SUM(V128:V131)</f>
        <v>53.5</v>
      </c>
      <c r="AA128" s="103">
        <f>SUM(W128:W131)</f>
        <v>69.166666666666671</v>
      </c>
      <c r="AB128" s="103">
        <f>SUM(X128:X131)</f>
        <v>69.666666666666657</v>
      </c>
      <c r="AC128" s="103">
        <f>SUM(Y128:Y131)</f>
        <v>88.433333333333337</v>
      </c>
      <c r="AD128" s="105">
        <f t="shared" ref="AD128" si="90">Z128*0.38*0.9*SQRT(3)</f>
        <v>31.691333626087747</v>
      </c>
      <c r="AE128" s="105">
        <f t="shared" ref="AE128" si="91">AA128*0.38*0.9*SQRT(3)</f>
        <v>40.971661853041795</v>
      </c>
      <c r="AF128" s="105">
        <f t="shared" ref="AF128" si="92">AB128*0.38*0.9*SQRT(3)</f>
        <v>41.267842541136062</v>
      </c>
      <c r="AG128" s="105">
        <f t="shared" ref="AG128" si="93">AC128*0.38*0.9*SQRT(3)</f>
        <v>52.384491034274632</v>
      </c>
      <c r="AH128" s="103">
        <f>MAX(Z128:AC131)</f>
        <v>88.433333333333337</v>
      </c>
      <c r="AI128" s="107">
        <f t="shared" ref="AI128" si="94">AH128*0.38*0.9*SQRT(3)</f>
        <v>52.384491034274632</v>
      </c>
      <c r="AJ128" s="107">
        <f>D128-AI128</f>
        <v>231.11550896572538</v>
      </c>
    </row>
    <row r="129" spans="1:36" s="50" customFormat="1" ht="18.75" x14ac:dyDescent="0.25">
      <c r="A129" s="111"/>
      <c r="B129" s="114"/>
      <c r="C129" s="120"/>
      <c r="D129" s="120"/>
      <c r="E129" s="383" t="s">
        <v>332</v>
      </c>
      <c r="F129" s="383">
        <v>1.5</v>
      </c>
      <c r="G129" s="383">
        <v>22</v>
      </c>
      <c r="H129" s="383">
        <v>33</v>
      </c>
      <c r="I129" s="383">
        <v>1.5</v>
      </c>
      <c r="J129" s="383">
        <v>26</v>
      </c>
      <c r="K129" s="383">
        <v>50</v>
      </c>
      <c r="L129" s="383">
        <v>21.5</v>
      </c>
      <c r="M129" s="383">
        <v>28</v>
      </c>
      <c r="N129" s="383">
        <v>45</v>
      </c>
      <c r="O129" s="383">
        <v>24</v>
      </c>
      <c r="P129" s="383">
        <v>40</v>
      </c>
      <c r="Q129" s="383">
        <v>56</v>
      </c>
      <c r="R129" s="394">
        <v>0.38600000000000001</v>
      </c>
      <c r="S129" s="394">
        <v>0.38400000000000001</v>
      </c>
      <c r="T129" s="394">
        <v>0.4</v>
      </c>
      <c r="U129" s="394">
        <v>0.4</v>
      </c>
      <c r="V129" s="20">
        <f t="shared" si="86"/>
        <v>18.833333333333332</v>
      </c>
      <c r="W129" s="20">
        <f t="shared" si="87"/>
        <v>25.833333333333332</v>
      </c>
      <c r="X129" s="20">
        <f t="shared" si="88"/>
        <v>31.5</v>
      </c>
      <c r="Y129" s="67">
        <f t="shared" si="89"/>
        <v>40</v>
      </c>
      <c r="Z129" s="117"/>
      <c r="AA129" s="106"/>
      <c r="AB129" s="106"/>
      <c r="AC129" s="106"/>
      <c r="AD129" s="106"/>
      <c r="AE129" s="106"/>
      <c r="AF129" s="106"/>
      <c r="AG129" s="106"/>
      <c r="AH129" s="106"/>
      <c r="AI129" s="108"/>
      <c r="AJ129" s="108"/>
    </row>
    <row r="130" spans="1:36" s="50" customFormat="1" ht="31.5" x14ac:dyDescent="0.25">
      <c r="A130" s="111"/>
      <c r="B130" s="114"/>
      <c r="C130" s="120"/>
      <c r="D130" s="120"/>
      <c r="E130" s="385" t="s">
        <v>333</v>
      </c>
      <c r="F130" s="385">
        <v>23</v>
      </c>
      <c r="G130" s="385">
        <v>18</v>
      </c>
      <c r="H130" s="385">
        <v>19</v>
      </c>
      <c r="I130" s="385">
        <v>48</v>
      </c>
      <c r="J130" s="385">
        <v>22</v>
      </c>
      <c r="K130" s="385">
        <v>45</v>
      </c>
      <c r="L130" s="385">
        <v>40</v>
      </c>
      <c r="M130" s="385">
        <v>33</v>
      </c>
      <c r="N130" s="385">
        <v>9.5</v>
      </c>
      <c r="O130" s="385">
        <v>75</v>
      </c>
      <c r="P130" s="385">
        <v>35</v>
      </c>
      <c r="Q130" s="385">
        <v>18.5</v>
      </c>
      <c r="R130" s="394">
        <v>0.38600000000000001</v>
      </c>
      <c r="S130" s="394">
        <v>0.38400000000000001</v>
      </c>
      <c r="T130" s="394">
        <v>0.4</v>
      </c>
      <c r="U130" s="394">
        <v>0.4</v>
      </c>
      <c r="V130" s="20">
        <f t="shared" si="86"/>
        <v>20</v>
      </c>
      <c r="W130" s="20">
        <f t="shared" si="87"/>
        <v>38.333333333333336</v>
      </c>
      <c r="X130" s="20">
        <f t="shared" si="88"/>
        <v>27.5</v>
      </c>
      <c r="Y130" s="67">
        <f t="shared" si="89"/>
        <v>42.833333333333336</v>
      </c>
      <c r="Z130" s="117"/>
      <c r="AA130" s="106"/>
      <c r="AB130" s="106"/>
      <c r="AC130" s="106"/>
      <c r="AD130" s="106"/>
      <c r="AE130" s="106"/>
      <c r="AF130" s="106"/>
      <c r="AG130" s="106"/>
      <c r="AH130" s="106"/>
      <c r="AI130" s="108"/>
      <c r="AJ130" s="108"/>
    </row>
    <row r="131" spans="1:36" s="50" customFormat="1" ht="19.5" thickBot="1" x14ac:dyDescent="0.3">
      <c r="A131" s="112"/>
      <c r="B131" s="115"/>
      <c r="C131" s="121"/>
      <c r="D131" s="12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391"/>
      <c r="P131" s="391"/>
      <c r="Q131" s="391"/>
      <c r="R131" s="396"/>
      <c r="S131" s="396"/>
      <c r="T131" s="396"/>
      <c r="U131" s="396"/>
      <c r="V131" s="21">
        <f t="shared" si="86"/>
        <v>0</v>
      </c>
      <c r="W131" s="21">
        <f t="shared" si="87"/>
        <v>0</v>
      </c>
      <c r="X131" s="21">
        <f t="shared" si="88"/>
        <v>0</v>
      </c>
      <c r="Y131" s="68">
        <f t="shared" si="89"/>
        <v>0</v>
      </c>
      <c r="Z131" s="118"/>
      <c r="AA131" s="104"/>
      <c r="AB131" s="104"/>
      <c r="AC131" s="104"/>
      <c r="AD131" s="104"/>
      <c r="AE131" s="104"/>
      <c r="AF131" s="104"/>
      <c r="AG131" s="104"/>
      <c r="AH131" s="104"/>
      <c r="AI131" s="109"/>
      <c r="AJ131" s="109"/>
    </row>
    <row r="132" spans="1:36" s="50" customFormat="1" ht="18.75" x14ac:dyDescent="0.25">
      <c r="A132" s="126">
        <v>25</v>
      </c>
      <c r="B132" s="129" t="s">
        <v>334</v>
      </c>
      <c r="C132" s="132" t="s">
        <v>913</v>
      </c>
      <c r="D132" s="132">
        <f>(400+400)*0.9</f>
        <v>720</v>
      </c>
      <c r="E132" s="381" t="s">
        <v>335</v>
      </c>
      <c r="F132" s="381">
        <v>40</v>
      </c>
      <c r="G132" s="381">
        <v>47</v>
      </c>
      <c r="H132" s="381">
        <v>58</v>
      </c>
      <c r="I132" s="381">
        <v>70</v>
      </c>
      <c r="J132" s="381">
        <v>59</v>
      </c>
      <c r="K132" s="381">
        <v>60</v>
      </c>
      <c r="L132" s="381">
        <v>27</v>
      </c>
      <c r="M132" s="381">
        <v>37</v>
      </c>
      <c r="N132" s="381">
        <v>29</v>
      </c>
      <c r="O132" s="381">
        <v>53</v>
      </c>
      <c r="P132" s="381">
        <v>77</v>
      </c>
      <c r="Q132" s="381">
        <v>72</v>
      </c>
      <c r="R132" s="398">
        <v>0.38900000000000001</v>
      </c>
      <c r="S132" s="398">
        <v>0.38900000000000001</v>
      </c>
      <c r="T132" s="398">
        <v>0.38900000000000001</v>
      </c>
      <c r="U132" s="398">
        <v>0.38900000000000001</v>
      </c>
      <c r="V132" s="19">
        <f t="shared" si="86"/>
        <v>48.333333333333336</v>
      </c>
      <c r="W132" s="19">
        <f t="shared" si="87"/>
        <v>63</v>
      </c>
      <c r="X132" s="19">
        <f t="shared" si="88"/>
        <v>31</v>
      </c>
      <c r="Y132" s="66">
        <f t="shared" si="89"/>
        <v>67.333333333333329</v>
      </c>
      <c r="Z132" s="116">
        <f>SUM(V132:V143)</f>
        <v>399.00000000000006</v>
      </c>
      <c r="AA132" s="105">
        <f>SUM(W132:W143)</f>
        <v>378.83333333333331</v>
      </c>
      <c r="AB132" s="105">
        <f>SUM(X132:X143)</f>
        <v>431.66666666666663</v>
      </c>
      <c r="AC132" s="105">
        <f>SUM(Y132:Y143)</f>
        <v>440.33333333333326</v>
      </c>
      <c r="AD132" s="105">
        <f>Z132*0.38*0.9*SQRT(3)</f>
        <v>236.3521890992339</v>
      </c>
      <c r="AE132" s="105">
        <f t="shared" ref="AE132:AG132" si="95">AA132*0.38*0.9*SQRT(3)</f>
        <v>224.40623467943126</v>
      </c>
      <c r="AF132" s="105">
        <f t="shared" si="95"/>
        <v>255.70266072139333</v>
      </c>
      <c r="AG132" s="105">
        <f t="shared" si="95"/>
        <v>260.83645931502747</v>
      </c>
      <c r="AH132" s="105">
        <f>MAX(Z132:AC143)</f>
        <v>440.33333333333326</v>
      </c>
      <c r="AI132" s="107">
        <f>AH132*0.38*0.9*SQRT(3)</f>
        <v>260.83645931502747</v>
      </c>
      <c r="AJ132" s="107">
        <f>D132-AI132</f>
        <v>459.16354068497253</v>
      </c>
    </row>
    <row r="133" spans="1:36" s="50" customFormat="1" ht="18.75" x14ac:dyDescent="0.25">
      <c r="A133" s="127"/>
      <c r="B133" s="130"/>
      <c r="C133" s="133"/>
      <c r="D133" s="133"/>
      <c r="E133" s="383" t="s">
        <v>336</v>
      </c>
      <c r="F133" s="383">
        <v>14</v>
      </c>
      <c r="G133" s="383">
        <v>24</v>
      </c>
      <c r="H133" s="383">
        <v>24</v>
      </c>
      <c r="I133" s="383">
        <v>29</v>
      </c>
      <c r="J133" s="383">
        <v>28</v>
      </c>
      <c r="K133" s="383">
        <v>27</v>
      </c>
      <c r="L133" s="383">
        <v>16</v>
      </c>
      <c r="M133" s="383">
        <v>24</v>
      </c>
      <c r="N133" s="383">
        <v>17</v>
      </c>
      <c r="O133" s="383">
        <v>30</v>
      </c>
      <c r="P133" s="383">
        <v>29</v>
      </c>
      <c r="Q133" s="383">
        <v>28</v>
      </c>
      <c r="R133" s="394">
        <v>0.38900000000000001</v>
      </c>
      <c r="S133" s="394">
        <v>0.38900000000000001</v>
      </c>
      <c r="T133" s="394">
        <v>0.38900000000000001</v>
      </c>
      <c r="U133" s="394">
        <v>0.38900000000000001</v>
      </c>
      <c r="V133" s="20">
        <f t="shared" si="86"/>
        <v>20.666666666666668</v>
      </c>
      <c r="W133" s="20">
        <f t="shared" si="87"/>
        <v>28</v>
      </c>
      <c r="X133" s="20">
        <f t="shared" si="88"/>
        <v>19</v>
      </c>
      <c r="Y133" s="67">
        <f t="shared" si="89"/>
        <v>29</v>
      </c>
      <c r="Z133" s="117"/>
      <c r="AA133" s="106"/>
      <c r="AB133" s="106"/>
      <c r="AC133" s="106"/>
      <c r="AD133" s="106"/>
      <c r="AE133" s="106"/>
      <c r="AF133" s="106"/>
      <c r="AG133" s="106"/>
      <c r="AH133" s="106"/>
      <c r="AI133" s="108"/>
      <c r="AJ133" s="108"/>
    </row>
    <row r="134" spans="1:36" s="50" customFormat="1" ht="18.75" x14ac:dyDescent="0.25">
      <c r="A134" s="127"/>
      <c r="B134" s="130"/>
      <c r="C134" s="133"/>
      <c r="D134" s="133"/>
      <c r="E134" s="385" t="s">
        <v>337</v>
      </c>
      <c r="F134" s="385">
        <v>8</v>
      </c>
      <c r="G134" s="385">
        <v>16</v>
      </c>
      <c r="H134" s="385">
        <v>8</v>
      </c>
      <c r="I134" s="385">
        <v>27</v>
      </c>
      <c r="J134" s="385">
        <v>10</v>
      </c>
      <c r="K134" s="385">
        <v>24</v>
      </c>
      <c r="L134" s="385">
        <v>12</v>
      </c>
      <c r="M134" s="385">
        <v>16</v>
      </c>
      <c r="N134" s="385">
        <v>4</v>
      </c>
      <c r="O134" s="385">
        <v>27</v>
      </c>
      <c r="P134" s="385">
        <v>18</v>
      </c>
      <c r="Q134" s="385">
        <v>24</v>
      </c>
      <c r="R134" s="395">
        <v>0.38900000000000001</v>
      </c>
      <c r="S134" s="395">
        <v>0.38900000000000001</v>
      </c>
      <c r="T134" s="395">
        <v>0.38900000000000001</v>
      </c>
      <c r="U134" s="395">
        <v>0.38900000000000001</v>
      </c>
      <c r="V134" s="20">
        <f t="shared" si="86"/>
        <v>10.666666666666666</v>
      </c>
      <c r="W134" s="20">
        <f t="shared" si="87"/>
        <v>20.333333333333332</v>
      </c>
      <c r="X134" s="20">
        <f t="shared" si="88"/>
        <v>10.666666666666666</v>
      </c>
      <c r="Y134" s="67">
        <f t="shared" si="89"/>
        <v>23</v>
      </c>
      <c r="Z134" s="117"/>
      <c r="AA134" s="106"/>
      <c r="AB134" s="106"/>
      <c r="AC134" s="106"/>
      <c r="AD134" s="106"/>
      <c r="AE134" s="106"/>
      <c r="AF134" s="106"/>
      <c r="AG134" s="106"/>
      <c r="AH134" s="106"/>
      <c r="AI134" s="108"/>
      <c r="AJ134" s="108"/>
    </row>
    <row r="135" spans="1:36" s="50" customFormat="1" ht="18.75" x14ac:dyDescent="0.25">
      <c r="A135" s="127"/>
      <c r="B135" s="130"/>
      <c r="C135" s="133"/>
      <c r="D135" s="133"/>
      <c r="E135" s="383" t="s">
        <v>338</v>
      </c>
      <c r="F135" s="383">
        <v>45</v>
      </c>
      <c r="G135" s="383">
        <v>39</v>
      </c>
      <c r="H135" s="383">
        <v>48</v>
      </c>
      <c r="I135" s="383">
        <v>62</v>
      </c>
      <c r="J135" s="383">
        <v>88</v>
      </c>
      <c r="K135" s="383">
        <v>48</v>
      </c>
      <c r="L135" s="383">
        <v>44</v>
      </c>
      <c r="M135" s="383">
        <v>54</v>
      </c>
      <c r="N135" s="383">
        <v>41</v>
      </c>
      <c r="O135" s="383">
        <v>66</v>
      </c>
      <c r="P135" s="383">
        <v>73</v>
      </c>
      <c r="Q135" s="383">
        <v>47</v>
      </c>
      <c r="R135" s="394">
        <v>0.38900000000000001</v>
      </c>
      <c r="S135" s="394">
        <v>0.38900000000000001</v>
      </c>
      <c r="T135" s="394">
        <v>0.38900000000000001</v>
      </c>
      <c r="U135" s="394">
        <v>0.38900000000000001</v>
      </c>
      <c r="V135" s="20">
        <f t="shared" si="86"/>
        <v>44</v>
      </c>
      <c r="W135" s="20">
        <f t="shared" si="87"/>
        <v>66</v>
      </c>
      <c r="X135" s="20">
        <f t="shared" si="88"/>
        <v>46.333333333333336</v>
      </c>
      <c r="Y135" s="67">
        <f t="shared" si="89"/>
        <v>62</v>
      </c>
      <c r="Z135" s="117"/>
      <c r="AA135" s="106"/>
      <c r="AB135" s="106"/>
      <c r="AC135" s="106"/>
      <c r="AD135" s="106"/>
      <c r="AE135" s="106"/>
      <c r="AF135" s="106"/>
      <c r="AG135" s="106"/>
      <c r="AH135" s="106"/>
      <c r="AI135" s="108"/>
      <c r="AJ135" s="108"/>
    </row>
    <row r="136" spans="1:36" s="50" customFormat="1" ht="18.75" x14ac:dyDescent="0.25">
      <c r="A136" s="127"/>
      <c r="B136" s="130"/>
      <c r="C136" s="133"/>
      <c r="D136" s="133"/>
      <c r="E136" s="385" t="s">
        <v>339</v>
      </c>
      <c r="F136" s="385">
        <v>39</v>
      </c>
      <c r="G136" s="385">
        <v>17</v>
      </c>
      <c r="H136" s="385">
        <v>57</v>
      </c>
      <c r="I136" s="385">
        <v>37</v>
      </c>
      <c r="J136" s="385">
        <v>44</v>
      </c>
      <c r="K136" s="385">
        <v>32</v>
      </c>
      <c r="L136" s="385">
        <v>17</v>
      </c>
      <c r="M136" s="385">
        <v>13</v>
      </c>
      <c r="N136" s="385">
        <v>18</v>
      </c>
      <c r="O136" s="385">
        <v>72</v>
      </c>
      <c r="P136" s="385">
        <v>42</v>
      </c>
      <c r="Q136" s="385">
        <v>54</v>
      </c>
      <c r="R136" s="395">
        <v>0.38900000000000001</v>
      </c>
      <c r="S136" s="395">
        <v>0.38900000000000001</v>
      </c>
      <c r="T136" s="395">
        <v>0.38900000000000001</v>
      </c>
      <c r="U136" s="395">
        <v>0.38900000000000001</v>
      </c>
      <c r="V136" s="20">
        <f t="shared" si="86"/>
        <v>37.666666666666664</v>
      </c>
      <c r="W136" s="20">
        <f t="shared" si="87"/>
        <v>37.666666666666664</v>
      </c>
      <c r="X136" s="20">
        <f t="shared" si="88"/>
        <v>16</v>
      </c>
      <c r="Y136" s="67">
        <f t="shared" si="89"/>
        <v>56</v>
      </c>
      <c r="Z136" s="117"/>
      <c r="AA136" s="106"/>
      <c r="AB136" s="106"/>
      <c r="AC136" s="106"/>
      <c r="AD136" s="106"/>
      <c r="AE136" s="106"/>
      <c r="AF136" s="106"/>
      <c r="AG136" s="106"/>
      <c r="AH136" s="106"/>
      <c r="AI136" s="108"/>
      <c r="AJ136" s="108"/>
    </row>
    <row r="137" spans="1:36" s="50" customFormat="1" ht="18.75" x14ac:dyDescent="0.25">
      <c r="A137" s="127"/>
      <c r="B137" s="130"/>
      <c r="C137" s="133"/>
      <c r="D137" s="133"/>
      <c r="E137" s="383" t="s">
        <v>340</v>
      </c>
      <c r="F137" s="383">
        <v>38</v>
      </c>
      <c r="G137" s="383">
        <v>76</v>
      </c>
      <c r="H137" s="383">
        <v>45</v>
      </c>
      <c r="I137" s="383">
        <v>90</v>
      </c>
      <c r="J137" s="383">
        <v>49</v>
      </c>
      <c r="K137" s="383">
        <v>49</v>
      </c>
      <c r="L137" s="383">
        <v>33</v>
      </c>
      <c r="M137" s="383">
        <v>52</v>
      </c>
      <c r="N137" s="383">
        <v>46</v>
      </c>
      <c r="O137" s="383">
        <v>92</v>
      </c>
      <c r="P137" s="383">
        <v>59</v>
      </c>
      <c r="Q137" s="383">
        <v>93</v>
      </c>
      <c r="R137" s="394">
        <v>0.38900000000000001</v>
      </c>
      <c r="S137" s="394">
        <v>0.38900000000000001</v>
      </c>
      <c r="T137" s="394">
        <v>0.38900000000000001</v>
      </c>
      <c r="U137" s="394">
        <v>0.38900000000000001</v>
      </c>
      <c r="V137" s="20">
        <f t="shared" si="86"/>
        <v>53</v>
      </c>
      <c r="W137" s="20">
        <f t="shared" si="87"/>
        <v>62.666666666666664</v>
      </c>
      <c r="X137" s="20">
        <f t="shared" si="88"/>
        <v>43.666666666666664</v>
      </c>
      <c r="Y137" s="67">
        <f t="shared" si="89"/>
        <v>81.333333333333329</v>
      </c>
      <c r="Z137" s="117"/>
      <c r="AA137" s="106"/>
      <c r="AB137" s="106"/>
      <c r="AC137" s="106"/>
      <c r="AD137" s="106"/>
      <c r="AE137" s="106"/>
      <c r="AF137" s="106"/>
      <c r="AG137" s="106"/>
      <c r="AH137" s="106"/>
      <c r="AI137" s="108"/>
      <c r="AJ137" s="108"/>
    </row>
    <row r="138" spans="1:36" s="50" customFormat="1" ht="18.75" x14ac:dyDescent="0.25">
      <c r="A138" s="127"/>
      <c r="B138" s="130"/>
      <c r="C138" s="133"/>
      <c r="D138" s="133"/>
      <c r="E138" s="385" t="s">
        <v>341</v>
      </c>
      <c r="F138" s="385">
        <v>61</v>
      </c>
      <c r="G138" s="385">
        <v>89</v>
      </c>
      <c r="H138" s="385">
        <v>87</v>
      </c>
      <c r="I138" s="385">
        <v>5</v>
      </c>
      <c r="J138" s="385">
        <v>0</v>
      </c>
      <c r="K138" s="385">
        <v>2</v>
      </c>
      <c r="L138" s="385">
        <v>0</v>
      </c>
      <c r="M138" s="385">
        <v>0</v>
      </c>
      <c r="N138" s="385">
        <v>0</v>
      </c>
      <c r="O138" s="385">
        <v>0</v>
      </c>
      <c r="P138" s="385">
        <v>0</v>
      </c>
      <c r="Q138" s="385">
        <v>0</v>
      </c>
      <c r="R138" s="395">
        <v>0.38900000000000001</v>
      </c>
      <c r="S138" s="395">
        <v>0.38900000000000001</v>
      </c>
      <c r="T138" s="395">
        <v>0.38900000000000001</v>
      </c>
      <c r="U138" s="395">
        <v>0.38900000000000001</v>
      </c>
      <c r="V138" s="20">
        <f t="shared" si="86"/>
        <v>79</v>
      </c>
      <c r="W138" s="20">
        <f t="shared" si="87"/>
        <v>3.5</v>
      </c>
      <c r="X138" s="20">
        <f t="shared" si="88"/>
        <v>0</v>
      </c>
      <c r="Y138" s="67">
        <f t="shared" si="89"/>
        <v>0</v>
      </c>
      <c r="Z138" s="117"/>
      <c r="AA138" s="106"/>
      <c r="AB138" s="106"/>
      <c r="AC138" s="106"/>
      <c r="AD138" s="106"/>
      <c r="AE138" s="106"/>
      <c r="AF138" s="106"/>
      <c r="AG138" s="106"/>
      <c r="AH138" s="106"/>
      <c r="AI138" s="108"/>
      <c r="AJ138" s="108"/>
    </row>
    <row r="139" spans="1:36" s="50" customFormat="1" ht="18.75" x14ac:dyDescent="0.25">
      <c r="A139" s="127"/>
      <c r="B139" s="130"/>
      <c r="C139" s="133"/>
      <c r="D139" s="133"/>
      <c r="E139" s="383" t="s">
        <v>342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115</v>
      </c>
      <c r="M139" s="383">
        <v>92</v>
      </c>
      <c r="N139" s="383">
        <v>141</v>
      </c>
      <c r="O139" s="383">
        <v>13</v>
      </c>
      <c r="P139" s="383">
        <v>1</v>
      </c>
      <c r="Q139" s="383">
        <v>26</v>
      </c>
      <c r="R139" s="394">
        <v>0.38900000000000001</v>
      </c>
      <c r="S139" s="394">
        <v>0.38900000000000001</v>
      </c>
      <c r="T139" s="394">
        <v>0.38900000000000001</v>
      </c>
      <c r="U139" s="394">
        <v>0.38900000000000001</v>
      </c>
      <c r="V139" s="20">
        <f t="shared" si="86"/>
        <v>0</v>
      </c>
      <c r="W139" s="20">
        <f t="shared" si="87"/>
        <v>0</v>
      </c>
      <c r="X139" s="20">
        <f t="shared" si="88"/>
        <v>116</v>
      </c>
      <c r="Y139" s="67">
        <f t="shared" si="89"/>
        <v>13.333333333333334</v>
      </c>
      <c r="Z139" s="117"/>
      <c r="AA139" s="106"/>
      <c r="AB139" s="106"/>
      <c r="AC139" s="106"/>
      <c r="AD139" s="106"/>
      <c r="AE139" s="106"/>
      <c r="AF139" s="106"/>
      <c r="AG139" s="106"/>
      <c r="AH139" s="106"/>
      <c r="AI139" s="108"/>
      <c r="AJ139" s="108"/>
    </row>
    <row r="140" spans="1:36" s="50" customFormat="1" ht="18.75" x14ac:dyDescent="0.25">
      <c r="A140" s="127"/>
      <c r="B140" s="130"/>
      <c r="C140" s="133"/>
      <c r="D140" s="133"/>
      <c r="E140" s="385" t="s">
        <v>343</v>
      </c>
      <c r="F140" s="385">
        <v>9</v>
      </c>
      <c r="G140" s="385">
        <v>14</v>
      </c>
      <c r="H140" s="385">
        <v>25</v>
      </c>
      <c r="I140" s="385">
        <v>15</v>
      </c>
      <c r="J140" s="385">
        <v>31</v>
      </c>
      <c r="K140" s="385">
        <v>31</v>
      </c>
      <c r="L140" s="385">
        <v>22</v>
      </c>
      <c r="M140" s="385">
        <v>6</v>
      </c>
      <c r="N140" s="385">
        <v>22</v>
      </c>
      <c r="O140" s="385">
        <v>38</v>
      </c>
      <c r="P140" s="385">
        <v>46</v>
      </c>
      <c r="Q140" s="385">
        <v>30</v>
      </c>
      <c r="R140" s="395">
        <v>0.38900000000000001</v>
      </c>
      <c r="S140" s="395">
        <v>0.38900000000000001</v>
      </c>
      <c r="T140" s="395">
        <v>0.38900000000000001</v>
      </c>
      <c r="U140" s="395">
        <v>0.38900000000000001</v>
      </c>
      <c r="V140" s="20">
        <f t="shared" si="86"/>
        <v>16</v>
      </c>
      <c r="W140" s="20">
        <f t="shared" si="87"/>
        <v>25.666666666666668</v>
      </c>
      <c r="X140" s="20">
        <f t="shared" si="88"/>
        <v>16.666666666666668</v>
      </c>
      <c r="Y140" s="67">
        <f t="shared" si="89"/>
        <v>38</v>
      </c>
      <c r="Z140" s="117"/>
      <c r="AA140" s="106"/>
      <c r="AB140" s="106"/>
      <c r="AC140" s="106"/>
      <c r="AD140" s="106"/>
      <c r="AE140" s="106"/>
      <c r="AF140" s="106"/>
      <c r="AG140" s="106"/>
      <c r="AH140" s="106"/>
      <c r="AI140" s="108"/>
      <c r="AJ140" s="108"/>
    </row>
    <row r="141" spans="1:36" s="50" customFormat="1" ht="18.75" x14ac:dyDescent="0.25">
      <c r="A141" s="127"/>
      <c r="B141" s="130"/>
      <c r="C141" s="133"/>
      <c r="D141" s="133"/>
      <c r="E141" s="383" t="s">
        <v>344</v>
      </c>
      <c r="F141" s="383">
        <v>57</v>
      </c>
      <c r="G141" s="383">
        <v>78</v>
      </c>
      <c r="H141" s="383">
        <v>71</v>
      </c>
      <c r="I141" s="383">
        <v>51</v>
      </c>
      <c r="J141" s="383">
        <v>34</v>
      </c>
      <c r="K141" s="383">
        <v>27</v>
      </c>
      <c r="L141" s="383">
        <v>107</v>
      </c>
      <c r="M141" s="383">
        <v>104</v>
      </c>
      <c r="N141" s="383">
        <v>144</v>
      </c>
      <c r="O141" s="383">
        <v>34</v>
      </c>
      <c r="P141" s="383">
        <v>34</v>
      </c>
      <c r="Q141" s="383">
        <v>29</v>
      </c>
      <c r="R141" s="394">
        <v>0.38900000000000001</v>
      </c>
      <c r="S141" s="394">
        <v>0.38900000000000001</v>
      </c>
      <c r="T141" s="394">
        <v>0.38900000000000001</v>
      </c>
      <c r="U141" s="394">
        <v>0.38900000000000001</v>
      </c>
      <c r="V141" s="20">
        <f t="shared" si="86"/>
        <v>68.666666666666671</v>
      </c>
      <c r="W141" s="20">
        <f t="shared" si="87"/>
        <v>37.333333333333336</v>
      </c>
      <c r="X141" s="20">
        <f t="shared" si="88"/>
        <v>118.33333333333333</v>
      </c>
      <c r="Y141" s="67">
        <f t="shared" si="89"/>
        <v>32.333333333333336</v>
      </c>
      <c r="Z141" s="117"/>
      <c r="AA141" s="106"/>
      <c r="AB141" s="106"/>
      <c r="AC141" s="106"/>
      <c r="AD141" s="106"/>
      <c r="AE141" s="106"/>
      <c r="AF141" s="106"/>
      <c r="AG141" s="106"/>
      <c r="AH141" s="106"/>
      <c r="AI141" s="108"/>
      <c r="AJ141" s="108"/>
    </row>
    <row r="142" spans="1:36" s="50" customFormat="1" ht="18.75" x14ac:dyDescent="0.25">
      <c r="A142" s="127"/>
      <c r="B142" s="130"/>
      <c r="C142" s="133"/>
      <c r="D142" s="133"/>
      <c r="E142" s="385" t="s">
        <v>345</v>
      </c>
      <c r="F142" s="385">
        <v>15</v>
      </c>
      <c r="G142" s="385">
        <v>13</v>
      </c>
      <c r="H142" s="385">
        <v>35</v>
      </c>
      <c r="I142" s="385">
        <v>30</v>
      </c>
      <c r="J142" s="385">
        <v>45</v>
      </c>
      <c r="K142" s="385">
        <v>29</v>
      </c>
      <c r="L142" s="385">
        <v>16</v>
      </c>
      <c r="M142" s="385">
        <v>10</v>
      </c>
      <c r="N142" s="385">
        <v>16</v>
      </c>
      <c r="O142" s="385">
        <v>40</v>
      </c>
      <c r="P142" s="385">
        <v>29</v>
      </c>
      <c r="Q142" s="385">
        <v>45</v>
      </c>
      <c r="R142" s="395">
        <v>0.38900000000000001</v>
      </c>
      <c r="S142" s="395">
        <v>0.38900000000000001</v>
      </c>
      <c r="T142" s="395">
        <v>0.38900000000000001</v>
      </c>
      <c r="U142" s="395">
        <v>0.38900000000000001</v>
      </c>
      <c r="V142" s="20">
        <f t="shared" si="86"/>
        <v>21</v>
      </c>
      <c r="W142" s="20">
        <f t="shared" si="87"/>
        <v>34.666666666666664</v>
      </c>
      <c r="X142" s="20">
        <f t="shared" si="88"/>
        <v>14</v>
      </c>
      <c r="Y142" s="67">
        <f t="shared" si="89"/>
        <v>38</v>
      </c>
      <c r="Z142" s="117"/>
      <c r="AA142" s="106"/>
      <c r="AB142" s="106"/>
      <c r="AC142" s="106"/>
      <c r="AD142" s="106"/>
      <c r="AE142" s="106"/>
      <c r="AF142" s="106"/>
      <c r="AG142" s="106"/>
      <c r="AH142" s="106"/>
      <c r="AI142" s="108"/>
      <c r="AJ142" s="108"/>
    </row>
    <row r="143" spans="1:36" s="50" customFormat="1" ht="19.5" thickBot="1" x14ac:dyDescent="0.3">
      <c r="A143" s="127"/>
      <c r="B143" s="130"/>
      <c r="C143" s="134"/>
      <c r="D143" s="134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94"/>
      <c r="S143" s="394"/>
      <c r="T143" s="394"/>
      <c r="U143" s="394"/>
      <c r="V143" s="20">
        <f t="shared" si="86"/>
        <v>0</v>
      </c>
      <c r="W143" s="20">
        <f t="shared" si="87"/>
        <v>0</v>
      </c>
      <c r="X143" s="20">
        <f t="shared" si="88"/>
        <v>0</v>
      </c>
      <c r="Y143" s="67">
        <f t="shared" si="89"/>
        <v>0</v>
      </c>
      <c r="Z143" s="117"/>
      <c r="AA143" s="106"/>
      <c r="AB143" s="106"/>
      <c r="AC143" s="106"/>
      <c r="AD143" s="106"/>
      <c r="AE143" s="106"/>
      <c r="AF143" s="106"/>
      <c r="AG143" s="106"/>
      <c r="AH143" s="106"/>
      <c r="AI143" s="108"/>
      <c r="AJ143" s="108"/>
    </row>
    <row r="144" spans="1:36" s="50" customFormat="1" ht="18.75" x14ac:dyDescent="0.25">
      <c r="A144" s="126">
        <v>26</v>
      </c>
      <c r="B144" s="129" t="s">
        <v>346</v>
      </c>
      <c r="C144" s="132" t="s">
        <v>92</v>
      </c>
      <c r="D144" s="132">
        <f>400*0.9</f>
        <v>360</v>
      </c>
      <c r="E144" s="381" t="s">
        <v>122</v>
      </c>
      <c r="F144" s="381">
        <v>19</v>
      </c>
      <c r="G144" s="381">
        <v>50</v>
      </c>
      <c r="H144" s="381">
        <v>4</v>
      </c>
      <c r="I144" s="381">
        <v>6</v>
      </c>
      <c r="J144" s="381">
        <v>32</v>
      </c>
      <c r="K144" s="381">
        <v>7</v>
      </c>
      <c r="L144" s="381">
        <v>56.5</v>
      </c>
      <c r="M144" s="381">
        <v>52.5</v>
      </c>
      <c r="N144" s="381">
        <v>15</v>
      </c>
      <c r="O144" s="381">
        <v>13.5</v>
      </c>
      <c r="P144" s="381">
        <v>41</v>
      </c>
      <c r="Q144" s="381">
        <v>30</v>
      </c>
      <c r="R144" s="398">
        <v>0.38900000000000001</v>
      </c>
      <c r="S144" s="398">
        <v>0.38900000000000001</v>
      </c>
      <c r="T144" s="398">
        <v>0.39500000000000002</v>
      </c>
      <c r="U144" s="398">
        <v>0.39900000000000002</v>
      </c>
      <c r="V144" s="19">
        <f t="shared" ref="V144:V147" si="96">IF(AND(F144=0,G144=0,H144=0),0,IF(AND(F144=0,G144=0),H144,IF(AND(F144=0,H144=0),G144,IF(AND(G144=0,H144=0),F144,IF(F144=0,(G144+H144)/2,IF(G144=0,(F144+H144)/2,IF(H144=0,(F144+G144)/2,(F144+G144+H144)/3)))))))</f>
        <v>24.333333333333332</v>
      </c>
      <c r="W144" s="19">
        <f t="shared" ref="W144:W147" si="97">IF(AND(I144=0,J144=0,K144=0),0,IF(AND(I144=0,J144=0),K144,IF(AND(I144=0,K144=0),J144,IF(AND(J144=0,K144=0),I144,IF(I144=0,(J144+K144)/2,IF(J144=0,(I144+K144)/2,IF(K144=0,(I144+J144)/2,(I144+J144+K144)/3)))))))</f>
        <v>15</v>
      </c>
      <c r="X144" s="19">
        <f t="shared" ref="X144:X147" si="98">IF(AND(L144=0,M144=0,N144=0),0,IF(AND(L144=0,M144=0),N144,IF(AND(L144=0,N144=0),M144,IF(AND(M144=0,N144=0),L144,IF(L144=0,(M144+N144)/2,IF(M144=0,(L144+N144)/2,IF(N144=0,(L144+M144)/2,(L144+M144+N144)/3)))))))</f>
        <v>41.333333333333336</v>
      </c>
      <c r="Y144" s="66">
        <f t="shared" ref="Y144:Y147" si="99">IF(AND(O144=0,P144=0,Q144=0),0,IF(AND(O144=0,P144=0),Q144,IF(AND(O144=0,Q144=0),P144,IF(AND(P144=0,Q144=0),O144,IF(O144=0,(P144+Q144)/2,IF(P144=0,(O144+Q144)/2,IF(Q144=0,(O144+P144)/2,(O144+P144+Q144)/3)))))))</f>
        <v>28.166666666666668</v>
      </c>
      <c r="Z144" s="116">
        <f>SUM(V144:V147)</f>
        <v>45.666666666666664</v>
      </c>
      <c r="AA144" s="105">
        <f>SUM(W144:W147)</f>
        <v>35</v>
      </c>
      <c r="AB144" s="105">
        <f>SUM(X144:X147)</f>
        <v>53.666666666666671</v>
      </c>
      <c r="AC144" s="105">
        <f>SUM(Y144:Y147)</f>
        <v>63.166666666666671</v>
      </c>
      <c r="AD144" s="105">
        <f>Z144*0.38*0.9*SQRT(3)</f>
        <v>27.05116951261072</v>
      </c>
      <c r="AE144" s="105">
        <f t="shared" ref="AE144" si="100">AA144*0.38*0.9*SQRT(3)</f>
        <v>20.732648166599461</v>
      </c>
      <c r="AF144" s="105">
        <f t="shared" ref="AF144" si="101">AB144*0.38*0.9*SQRT(3)</f>
        <v>31.790060522119177</v>
      </c>
      <c r="AG144" s="105">
        <f t="shared" ref="AG144" si="102">AC144*0.38*0.9*SQRT(3)</f>
        <v>37.417493595910457</v>
      </c>
      <c r="AH144" s="105">
        <f>MAX(Z144:AC147)</f>
        <v>63.166666666666671</v>
      </c>
      <c r="AI144" s="107">
        <f>AH144*0.38*0.9*SQRT(3)</f>
        <v>37.417493595910457</v>
      </c>
      <c r="AJ144" s="107">
        <f>D144-AI144</f>
        <v>322.58250640408954</v>
      </c>
    </row>
    <row r="145" spans="1:36" s="50" customFormat="1" ht="18.75" x14ac:dyDescent="0.25">
      <c r="A145" s="127"/>
      <c r="B145" s="130"/>
      <c r="C145" s="133"/>
      <c r="D145" s="133"/>
      <c r="E145" s="383" t="s">
        <v>347</v>
      </c>
      <c r="F145" s="383">
        <v>27</v>
      </c>
      <c r="G145" s="383">
        <v>17</v>
      </c>
      <c r="H145" s="383">
        <v>20</v>
      </c>
      <c r="I145" s="383">
        <v>20</v>
      </c>
      <c r="J145" s="383">
        <v>22</v>
      </c>
      <c r="K145" s="383">
        <v>18</v>
      </c>
      <c r="L145" s="383">
        <v>5</v>
      </c>
      <c r="M145" s="383">
        <v>22.5</v>
      </c>
      <c r="N145" s="383">
        <v>9.5</v>
      </c>
      <c r="O145" s="383">
        <v>45</v>
      </c>
      <c r="P145" s="383">
        <v>30</v>
      </c>
      <c r="Q145" s="383">
        <v>30</v>
      </c>
      <c r="R145" s="394">
        <v>0.38900000000000001</v>
      </c>
      <c r="S145" s="394">
        <v>0.38900000000000001</v>
      </c>
      <c r="T145" s="394">
        <v>0.39500000000000002</v>
      </c>
      <c r="U145" s="394">
        <v>0.39900000000000002</v>
      </c>
      <c r="V145" s="20">
        <f t="shared" si="96"/>
        <v>21.333333333333332</v>
      </c>
      <c r="W145" s="20">
        <f t="shared" si="97"/>
        <v>20</v>
      </c>
      <c r="X145" s="20">
        <f t="shared" si="98"/>
        <v>12.333333333333334</v>
      </c>
      <c r="Y145" s="67">
        <f t="shared" si="99"/>
        <v>35</v>
      </c>
      <c r="Z145" s="117"/>
      <c r="AA145" s="106"/>
      <c r="AB145" s="106"/>
      <c r="AC145" s="106"/>
      <c r="AD145" s="106"/>
      <c r="AE145" s="106"/>
      <c r="AF145" s="106"/>
      <c r="AG145" s="106"/>
      <c r="AH145" s="106"/>
      <c r="AI145" s="108"/>
      <c r="AJ145" s="108"/>
    </row>
    <row r="146" spans="1:36" s="50" customFormat="1" ht="18.75" x14ac:dyDescent="0.25">
      <c r="A146" s="127"/>
      <c r="B146" s="130"/>
      <c r="C146" s="133"/>
      <c r="D146" s="133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95"/>
      <c r="S146" s="395"/>
      <c r="T146" s="395"/>
      <c r="U146" s="395"/>
      <c r="V146" s="20">
        <f t="shared" si="96"/>
        <v>0</v>
      </c>
      <c r="W146" s="20">
        <f t="shared" si="97"/>
        <v>0</v>
      </c>
      <c r="X146" s="20">
        <f t="shared" si="98"/>
        <v>0</v>
      </c>
      <c r="Y146" s="67">
        <f t="shared" si="99"/>
        <v>0</v>
      </c>
      <c r="Z146" s="117"/>
      <c r="AA146" s="106"/>
      <c r="AB146" s="106"/>
      <c r="AC146" s="106"/>
      <c r="AD146" s="106"/>
      <c r="AE146" s="106"/>
      <c r="AF146" s="106"/>
      <c r="AG146" s="106"/>
      <c r="AH146" s="106"/>
      <c r="AI146" s="108"/>
      <c r="AJ146" s="108"/>
    </row>
    <row r="147" spans="1:36" s="50" customFormat="1" ht="19.5" thickBot="1" x14ac:dyDescent="0.3">
      <c r="A147" s="128"/>
      <c r="B147" s="131"/>
      <c r="C147" s="134"/>
      <c r="D147" s="134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391"/>
      <c r="Q147" s="391"/>
      <c r="R147" s="396"/>
      <c r="S147" s="396"/>
      <c r="T147" s="396"/>
      <c r="U147" s="396"/>
      <c r="V147" s="21">
        <f t="shared" si="96"/>
        <v>0</v>
      </c>
      <c r="W147" s="21">
        <f t="shared" si="97"/>
        <v>0</v>
      </c>
      <c r="X147" s="21">
        <f t="shared" si="98"/>
        <v>0</v>
      </c>
      <c r="Y147" s="68">
        <f t="shared" si="99"/>
        <v>0</v>
      </c>
      <c r="Z147" s="118"/>
      <c r="AA147" s="104"/>
      <c r="AB147" s="104"/>
      <c r="AC147" s="104"/>
      <c r="AD147" s="104"/>
      <c r="AE147" s="104"/>
      <c r="AF147" s="104"/>
      <c r="AG147" s="104"/>
      <c r="AH147" s="104"/>
      <c r="AI147" s="109"/>
      <c r="AJ147" s="109"/>
    </row>
    <row r="148" spans="1:36" s="50" customFormat="1" ht="18.75" x14ac:dyDescent="0.25">
      <c r="A148" s="126">
        <v>27</v>
      </c>
      <c r="B148" s="129" t="s">
        <v>348</v>
      </c>
      <c r="C148" s="132" t="s">
        <v>19</v>
      </c>
      <c r="D148" s="132">
        <f>160*0.9</f>
        <v>144</v>
      </c>
      <c r="E148" s="381" t="s">
        <v>349</v>
      </c>
      <c r="F148" s="381">
        <v>60</v>
      </c>
      <c r="G148" s="381">
        <v>31</v>
      </c>
      <c r="H148" s="381">
        <v>55</v>
      </c>
      <c r="I148" s="381">
        <v>70</v>
      </c>
      <c r="J148" s="381">
        <v>41</v>
      </c>
      <c r="K148" s="381">
        <v>62</v>
      </c>
      <c r="L148" s="381">
        <v>66.7</v>
      </c>
      <c r="M148" s="381">
        <v>38.799999999999997</v>
      </c>
      <c r="N148" s="381">
        <v>57.5</v>
      </c>
      <c r="O148" s="381">
        <v>76</v>
      </c>
      <c r="P148" s="381">
        <v>46</v>
      </c>
      <c r="Q148" s="381">
        <v>65</v>
      </c>
      <c r="R148" s="398">
        <v>0.38900000000000001</v>
      </c>
      <c r="S148" s="398">
        <v>0.38900000000000001</v>
      </c>
      <c r="T148" s="398">
        <v>0.38900000000000001</v>
      </c>
      <c r="U148" s="398">
        <v>0.38900000000000001</v>
      </c>
      <c r="V148" s="19">
        <f t="shared" ref="V148:V151" si="103">IF(AND(F148=0,G148=0,H148=0),0,IF(AND(F148=0,G148=0),H148,IF(AND(F148=0,H148=0),G148,IF(AND(G148=0,H148=0),F148,IF(F148=0,(G148+H148)/2,IF(G148=0,(F148+H148)/2,IF(H148=0,(F148+G148)/2,(F148+G148+H148)/3)))))))</f>
        <v>48.666666666666664</v>
      </c>
      <c r="W148" s="19">
        <f t="shared" ref="W148:W151" si="104">IF(AND(I148=0,J148=0,K148=0),0,IF(AND(I148=0,J148=0),K148,IF(AND(I148=0,K148=0),J148,IF(AND(J148=0,K148=0),I148,IF(I148=0,(J148+K148)/2,IF(J148=0,(I148+K148)/2,IF(K148=0,(I148+J148)/2,(I148+J148+K148)/3)))))))</f>
        <v>57.666666666666664</v>
      </c>
      <c r="X148" s="19">
        <f t="shared" ref="X148:X151" si="105">IF(AND(L148=0,M148=0,N148=0),0,IF(AND(L148=0,M148=0),N148,IF(AND(L148=0,N148=0),M148,IF(AND(M148=0,N148=0),L148,IF(L148=0,(M148+N148)/2,IF(M148=0,(L148+N148)/2,IF(N148=0,(L148+M148)/2,(L148+M148+N148)/3)))))))</f>
        <v>54.333333333333336</v>
      </c>
      <c r="Y148" s="66">
        <f t="shared" ref="Y148:Y151" si="106">IF(AND(O148=0,P148=0,Q148=0),0,IF(AND(O148=0,P148=0),Q148,IF(AND(O148=0,Q148=0),P148,IF(AND(P148=0,Q148=0),O148,IF(O148=0,(P148+Q148)/2,IF(P148=0,(O148+Q148)/2,IF(Q148=0,(O148+P148)/2,(O148+P148+Q148)/3)))))))</f>
        <v>62.333333333333336</v>
      </c>
      <c r="Z148" s="116">
        <f>SUM(V148:V151)</f>
        <v>48.666666666666664</v>
      </c>
      <c r="AA148" s="105">
        <f>SUM(W148:W151)</f>
        <v>57.666666666666664</v>
      </c>
      <c r="AB148" s="105">
        <f>SUM(X148:X151)</f>
        <v>54.333333333333336</v>
      </c>
      <c r="AC148" s="105">
        <f>SUM(Y148:Y151)</f>
        <v>62.333333333333336</v>
      </c>
      <c r="AD148" s="105">
        <f>Z148*0.38*0.9*SQRT(3)</f>
        <v>28.828253641176389</v>
      </c>
      <c r="AE148" s="105">
        <f t="shared" ref="AE148" si="107">AA148*0.38*0.9*SQRT(3)</f>
        <v>34.159506026873402</v>
      </c>
      <c r="AF148" s="105">
        <f t="shared" ref="AF148" si="108">AB148*0.38*0.9*SQRT(3)</f>
        <v>32.184968106244874</v>
      </c>
      <c r="AG148" s="105">
        <f t="shared" ref="AG148" si="109">AC148*0.38*0.9*SQRT(3)</f>
        <v>36.923859115753324</v>
      </c>
      <c r="AH148" s="105">
        <f>MAX(Z148:AC151)</f>
        <v>62.333333333333336</v>
      </c>
      <c r="AI148" s="107">
        <f>AH148*0.38*0.9*SQRT(3)</f>
        <v>36.923859115753324</v>
      </c>
      <c r="AJ148" s="107">
        <f>D148-AI148</f>
        <v>107.07614088424668</v>
      </c>
    </row>
    <row r="149" spans="1:36" s="50" customFormat="1" ht="18.75" x14ac:dyDescent="0.25">
      <c r="A149" s="127"/>
      <c r="B149" s="130"/>
      <c r="C149" s="133"/>
      <c r="D149" s="13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94"/>
      <c r="S149" s="394"/>
      <c r="T149" s="394"/>
      <c r="U149" s="394"/>
      <c r="V149" s="20">
        <f t="shared" si="103"/>
        <v>0</v>
      </c>
      <c r="W149" s="20">
        <f t="shared" si="104"/>
        <v>0</v>
      </c>
      <c r="X149" s="20">
        <f t="shared" si="105"/>
        <v>0</v>
      </c>
      <c r="Y149" s="67">
        <f t="shared" si="106"/>
        <v>0</v>
      </c>
      <c r="Z149" s="117"/>
      <c r="AA149" s="106"/>
      <c r="AB149" s="106"/>
      <c r="AC149" s="106"/>
      <c r="AD149" s="106"/>
      <c r="AE149" s="106"/>
      <c r="AF149" s="106"/>
      <c r="AG149" s="106"/>
      <c r="AH149" s="106"/>
      <c r="AI149" s="108"/>
      <c r="AJ149" s="108"/>
    </row>
    <row r="150" spans="1:36" s="50" customFormat="1" ht="18.75" x14ac:dyDescent="0.25">
      <c r="A150" s="127"/>
      <c r="B150" s="130"/>
      <c r="C150" s="133"/>
      <c r="D150" s="133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95"/>
      <c r="S150" s="395"/>
      <c r="T150" s="395"/>
      <c r="U150" s="395"/>
      <c r="V150" s="20">
        <f t="shared" si="103"/>
        <v>0</v>
      </c>
      <c r="W150" s="20">
        <f t="shared" si="104"/>
        <v>0</v>
      </c>
      <c r="X150" s="20">
        <f t="shared" si="105"/>
        <v>0</v>
      </c>
      <c r="Y150" s="67">
        <f t="shared" si="106"/>
        <v>0</v>
      </c>
      <c r="Z150" s="117"/>
      <c r="AA150" s="106"/>
      <c r="AB150" s="106"/>
      <c r="AC150" s="106"/>
      <c r="AD150" s="106"/>
      <c r="AE150" s="106"/>
      <c r="AF150" s="106"/>
      <c r="AG150" s="106"/>
      <c r="AH150" s="106"/>
      <c r="AI150" s="108"/>
      <c r="AJ150" s="108"/>
    </row>
    <row r="151" spans="1:36" s="50" customFormat="1" ht="19.5" thickBot="1" x14ac:dyDescent="0.3">
      <c r="A151" s="128"/>
      <c r="B151" s="131"/>
      <c r="C151" s="134"/>
      <c r="D151" s="134"/>
      <c r="E151" s="391"/>
      <c r="F151" s="391"/>
      <c r="G151" s="391"/>
      <c r="H151" s="391"/>
      <c r="I151" s="391"/>
      <c r="J151" s="391"/>
      <c r="K151" s="391"/>
      <c r="L151" s="391"/>
      <c r="M151" s="391"/>
      <c r="N151" s="391"/>
      <c r="O151" s="391"/>
      <c r="P151" s="391"/>
      <c r="Q151" s="391"/>
      <c r="R151" s="396"/>
      <c r="S151" s="396"/>
      <c r="T151" s="396"/>
      <c r="U151" s="396"/>
      <c r="V151" s="21">
        <f t="shared" si="103"/>
        <v>0</v>
      </c>
      <c r="W151" s="21">
        <f t="shared" si="104"/>
        <v>0</v>
      </c>
      <c r="X151" s="21">
        <f t="shared" si="105"/>
        <v>0</v>
      </c>
      <c r="Y151" s="68">
        <f t="shared" si="106"/>
        <v>0</v>
      </c>
      <c r="Z151" s="118"/>
      <c r="AA151" s="104"/>
      <c r="AB151" s="104"/>
      <c r="AC151" s="104"/>
      <c r="AD151" s="104"/>
      <c r="AE151" s="104"/>
      <c r="AF151" s="104"/>
      <c r="AG151" s="104"/>
      <c r="AH151" s="104"/>
      <c r="AI151" s="109"/>
      <c r="AJ151" s="109"/>
    </row>
    <row r="152" spans="1:36" s="50" customFormat="1" ht="18.75" x14ac:dyDescent="0.25">
      <c r="A152" s="126">
        <v>28</v>
      </c>
      <c r="B152" s="129" t="s">
        <v>350</v>
      </c>
      <c r="C152" s="132" t="s">
        <v>914</v>
      </c>
      <c r="D152" s="132">
        <f>(400+400)*0.9</f>
        <v>720</v>
      </c>
      <c r="E152" s="381" t="s">
        <v>351</v>
      </c>
      <c r="F152" s="381">
        <v>7</v>
      </c>
      <c r="G152" s="381">
        <v>7</v>
      </c>
      <c r="H152" s="381">
        <v>22</v>
      </c>
      <c r="I152" s="381">
        <v>20</v>
      </c>
      <c r="J152" s="381">
        <v>22</v>
      </c>
      <c r="K152" s="381">
        <v>9</v>
      </c>
      <c r="L152" s="381">
        <v>30</v>
      </c>
      <c r="M152" s="381">
        <v>25</v>
      </c>
      <c r="N152" s="381">
        <v>27</v>
      </c>
      <c r="O152" s="381">
        <v>34</v>
      </c>
      <c r="P152" s="381">
        <v>31</v>
      </c>
      <c r="Q152" s="381">
        <v>30</v>
      </c>
      <c r="R152" s="398">
        <v>0.38900000000000001</v>
      </c>
      <c r="S152" s="398">
        <v>0.38900000000000001</v>
      </c>
      <c r="T152" s="398">
        <v>0.38900000000000001</v>
      </c>
      <c r="U152" s="398">
        <v>0.38900000000000001</v>
      </c>
      <c r="V152" s="19">
        <f t="shared" ref="V152:V171" si="110">IF(AND(F152=0,G152=0,H152=0),0,IF(AND(F152=0,G152=0),H152,IF(AND(F152=0,H152=0),G152,IF(AND(G152=0,H152=0),F152,IF(F152=0,(G152+H152)/2,IF(G152=0,(F152+H152)/2,IF(H152=0,(F152+G152)/2,(F152+G152+H152)/3)))))))</f>
        <v>12</v>
      </c>
      <c r="W152" s="19">
        <f t="shared" ref="W152:W171" si="111">IF(AND(I152=0,J152=0,K152=0),0,IF(AND(I152=0,J152=0),K152,IF(AND(I152=0,K152=0),J152,IF(AND(J152=0,K152=0),I152,IF(I152=0,(J152+K152)/2,IF(J152=0,(I152+K152)/2,IF(K152=0,(I152+J152)/2,(I152+J152+K152)/3)))))))</f>
        <v>17</v>
      </c>
      <c r="X152" s="19">
        <f t="shared" ref="X152:X171" si="112">IF(AND(L152=0,M152=0,N152=0),0,IF(AND(L152=0,M152=0),N152,IF(AND(L152=0,N152=0),M152,IF(AND(M152=0,N152=0),L152,IF(L152=0,(M152+N152)/2,IF(M152=0,(L152+N152)/2,IF(N152=0,(L152+M152)/2,(L152+M152+N152)/3)))))))</f>
        <v>27.333333333333332</v>
      </c>
      <c r="Y152" s="66">
        <f t="shared" ref="Y152:Y171" si="113">IF(AND(O152=0,P152=0,Q152=0),0,IF(AND(O152=0,P152=0),Q152,IF(AND(O152=0,Q152=0),P152,IF(AND(P152=0,Q152=0),O152,IF(O152=0,(P152+Q152)/2,IF(P152=0,(O152+Q152)/2,IF(Q152=0,(O152+P152)/2,(O152+P152+Q152)/3)))))))</f>
        <v>31.666666666666668</v>
      </c>
      <c r="Z152" s="116">
        <f>SUM(V152:V171)</f>
        <v>378</v>
      </c>
      <c r="AA152" s="105">
        <f>SUM(W152:W171)</f>
        <v>303.66666666666669</v>
      </c>
      <c r="AB152" s="105">
        <f>SUM(X152:X171)</f>
        <v>249.3</v>
      </c>
      <c r="AC152" s="105">
        <f>SUM(Y152:Y171)</f>
        <v>293.06666666666672</v>
      </c>
      <c r="AD152" s="105">
        <f>Z152*0.38*0.9*SQRT(3)</f>
        <v>223.91260019927418</v>
      </c>
      <c r="AE152" s="105">
        <f t="shared" ref="AE152" si="114">AA152*0.38*0.9*SQRT(3)</f>
        <v>179.88040456925819</v>
      </c>
      <c r="AF152" s="105">
        <f t="shared" ref="AF152" si="115">AB152*0.38*0.9*SQRT(3)</f>
        <v>147.67569108380704</v>
      </c>
      <c r="AG152" s="105">
        <f t="shared" ref="AG152" si="116">AC152*0.38*0.9*SQRT(3)</f>
        <v>173.60137398165952</v>
      </c>
      <c r="AH152" s="105">
        <f>MAX(Z152:AC171)</f>
        <v>378</v>
      </c>
      <c r="AI152" s="107">
        <f>AH152*0.38*0.9*SQRT(3)</f>
        <v>223.91260019927418</v>
      </c>
      <c r="AJ152" s="107">
        <f>D152-AI152</f>
        <v>496.08739980072585</v>
      </c>
    </row>
    <row r="153" spans="1:36" s="50" customFormat="1" ht="18.75" x14ac:dyDescent="0.25">
      <c r="A153" s="127"/>
      <c r="B153" s="130"/>
      <c r="C153" s="133"/>
      <c r="D153" s="133"/>
      <c r="E153" s="383" t="s">
        <v>352</v>
      </c>
      <c r="F153" s="383">
        <v>26</v>
      </c>
      <c r="G153" s="383">
        <v>41</v>
      </c>
      <c r="H153" s="383">
        <v>20</v>
      </c>
      <c r="I153" s="383">
        <v>45</v>
      </c>
      <c r="J153" s="383">
        <v>37</v>
      </c>
      <c r="K153" s="383">
        <v>45</v>
      </c>
      <c r="L153" s="383">
        <v>9</v>
      </c>
      <c r="M153" s="383">
        <v>8</v>
      </c>
      <c r="N153" s="383">
        <v>13</v>
      </c>
      <c r="O153" s="383">
        <v>17</v>
      </c>
      <c r="P153" s="383">
        <v>28</v>
      </c>
      <c r="Q153" s="383">
        <v>18</v>
      </c>
      <c r="R153" s="394">
        <v>0.38900000000000001</v>
      </c>
      <c r="S153" s="394">
        <v>0.38900000000000001</v>
      </c>
      <c r="T153" s="394">
        <v>0.38900000000000001</v>
      </c>
      <c r="U153" s="394">
        <v>0.38900000000000001</v>
      </c>
      <c r="V153" s="20">
        <f t="shared" si="110"/>
        <v>29</v>
      </c>
      <c r="W153" s="20">
        <f t="shared" si="111"/>
        <v>42.333333333333336</v>
      </c>
      <c r="X153" s="20">
        <f t="shared" si="112"/>
        <v>10</v>
      </c>
      <c r="Y153" s="67">
        <f t="shared" si="113"/>
        <v>21</v>
      </c>
      <c r="Z153" s="117"/>
      <c r="AA153" s="106"/>
      <c r="AB153" s="106"/>
      <c r="AC153" s="106"/>
      <c r="AD153" s="106"/>
      <c r="AE153" s="106"/>
      <c r="AF153" s="106"/>
      <c r="AG153" s="106"/>
      <c r="AH153" s="106"/>
      <c r="AI153" s="108"/>
      <c r="AJ153" s="108"/>
    </row>
    <row r="154" spans="1:36" s="50" customFormat="1" ht="18.75" x14ac:dyDescent="0.25">
      <c r="A154" s="127"/>
      <c r="B154" s="130"/>
      <c r="C154" s="133"/>
      <c r="D154" s="133"/>
      <c r="E154" s="385" t="s">
        <v>353</v>
      </c>
      <c r="F154" s="385">
        <v>12</v>
      </c>
      <c r="G154" s="385">
        <v>13</v>
      </c>
      <c r="H154" s="385">
        <v>1</v>
      </c>
      <c r="I154" s="385">
        <v>16</v>
      </c>
      <c r="J154" s="385">
        <v>5</v>
      </c>
      <c r="K154" s="385">
        <v>13</v>
      </c>
      <c r="L154" s="385">
        <v>5</v>
      </c>
      <c r="M154" s="385">
        <v>16</v>
      </c>
      <c r="N154" s="385">
        <v>0</v>
      </c>
      <c r="O154" s="385">
        <v>29</v>
      </c>
      <c r="P154" s="385">
        <v>5</v>
      </c>
      <c r="Q154" s="385">
        <v>3</v>
      </c>
      <c r="R154" s="395">
        <v>0.38900000000000001</v>
      </c>
      <c r="S154" s="395">
        <v>0.38900000000000001</v>
      </c>
      <c r="T154" s="395">
        <v>0.38900000000000001</v>
      </c>
      <c r="U154" s="395">
        <v>0.38900000000000001</v>
      </c>
      <c r="V154" s="20">
        <f t="shared" si="110"/>
        <v>8.6666666666666661</v>
      </c>
      <c r="W154" s="20">
        <f t="shared" si="111"/>
        <v>11.333333333333334</v>
      </c>
      <c r="X154" s="20">
        <f t="shared" si="112"/>
        <v>10.5</v>
      </c>
      <c r="Y154" s="67">
        <f t="shared" si="113"/>
        <v>12.333333333333334</v>
      </c>
      <c r="Z154" s="117"/>
      <c r="AA154" s="106"/>
      <c r="AB154" s="106"/>
      <c r="AC154" s="106"/>
      <c r="AD154" s="106"/>
      <c r="AE154" s="106"/>
      <c r="AF154" s="106"/>
      <c r="AG154" s="106"/>
      <c r="AH154" s="106"/>
      <c r="AI154" s="108"/>
      <c r="AJ154" s="108"/>
    </row>
    <row r="155" spans="1:36" s="50" customFormat="1" ht="18.75" x14ac:dyDescent="0.25">
      <c r="A155" s="127"/>
      <c r="B155" s="130"/>
      <c r="C155" s="133"/>
      <c r="D155" s="133"/>
      <c r="E155" s="383" t="s">
        <v>354</v>
      </c>
      <c r="F155" s="383">
        <v>0</v>
      </c>
      <c r="G155" s="383">
        <v>0</v>
      </c>
      <c r="H155" s="383">
        <v>0</v>
      </c>
      <c r="I155" s="383">
        <v>0</v>
      </c>
      <c r="J155" s="383">
        <v>0</v>
      </c>
      <c r="K155" s="383">
        <v>0</v>
      </c>
      <c r="L155" s="383">
        <v>7</v>
      </c>
      <c r="M155" s="383">
        <v>21</v>
      </c>
      <c r="N155" s="383">
        <v>10</v>
      </c>
      <c r="O155" s="383">
        <v>17</v>
      </c>
      <c r="P155" s="383">
        <v>28</v>
      </c>
      <c r="Q155" s="383">
        <v>18</v>
      </c>
      <c r="R155" s="394">
        <v>0.38900000000000001</v>
      </c>
      <c r="S155" s="394">
        <v>0.38900000000000001</v>
      </c>
      <c r="T155" s="394">
        <v>0.38900000000000001</v>
      </c>
      <c r="U155" s="394">
        <v>0.38900000000000001</v>
      </c>
      <c r="V155" s="20">
        <f t="shared" si="110"/>
        <v>0</v>
      </c>
      <c r="W155" s="20">
        <f t="shared" si="111"/>
        <v>0</v>
      </c>
      <c r="X155" s="20">
        <f t="shared" si="112"/>
        <v>12.666666666666666</v>
      </c>
      <c r="Y155" s="67">
        <f t="shared" si="113"/>
        <v>21</v>
      </c>
      <c r="Z155" s="117"/>
      <c r="AA155" s="106"/>
      <c r="AB155" s="106"/>
      <c r="AC155" s="106"/>
      <c r="AD155" s="106"/>
      <c r="AE155" s="106"/>
      <c r="AF155" s="106"/>
      <c r="AG155" s="106"/>
      <c r="AH155" s="106"/>
      <c r="AI155" s="108"/>
      <c r="AJ155" s="108"/>
    </row>
    <row r="156" spans="1:36" s="50" customFormat="1" ht="18.75" x14ac:dyDescent="0.25">
      <c r="A156" s="127"/>
      <c r="B156" s="130"/>
      <c r="C156" s="133"/>
      <c r="D156" s="133"/>
      <c r="E156" s="385" t="s">
        <v>355</v>
      </c>
      <c r="F156" s="385">
        <v>2</v>
      </c>
      <c r="G156" s="385">
        <v>6</v>
      </c>
      <c r="H156" s="385">
        <v>14</v>
      </c>
      <c r="I156" s="385">
        <v>20</v>
      </c>
      <c r="J156" s="385">
        <v>29</v>
      </c>
      <c r="K156" s="385">
        <v>11</v>
      </c>
      <c r="L156" s="385">
        <v>5</v>
      </c>
      <c r="M156" s="385">
        <v>17</v>
      </c>
      <c r="N156" s="385">
        <v>5</v>
      </c>
      <c r="O156" s="385">
        <v>18</v>
      </c>
      <c r="P156" s="385">
        <v>25</v>
      </c>
      <c r="Q156" s="385">
        <v>4</v>
      </c>
      <c r="R156" s="395">
        <v>0.38900000000000001</v>
      </c>
      <c r="S156" s="395">
        <v>0.38900000000000001</v>
      </c>
      <c r="T156" s="395">
        <v>0.38900000000000001</v>
      </c>
      <c r="U156" s="395">
        <v>0.38900000000000001</v>
      </c>
      <c r="V156" s="20">
        <f t="shared" si="110"/>
        <v>7.333333333333333</v>
      </c>
      <c r="W156" s="20">
        <f t="shared" si="111"/>
        <v>20</v>
      </c>
      <c r="X156" s="20">
        <f t="shared" si="112"/>
        <v>9</v>
      </c>
      <c r="Y156" s="67">
        <f t="shared" si="113"/>
        <v>15.666666666666666</v>
      </c>
      <c r="Z156" s="117"/>
      <c r="AA156" s="106"/>
      <c r="AB156" s="106"/>
      <c r="AC156" s="106"/>
      <c r="AD156" s="106"/>
      <c r="AE156" s="106"/>
      <c r="AF156" s="106"/>
      <c r="AG156" s="106"/>
      <c r="AH156" s="106"/>
      <c r="AI156" s="108"/>
      <c r="AJ156" s="108"/>
    </row>
    <row r="157" spans="1:36" s="50" customFormat="1" ht="18.75" x14ac:dyDescent="0.25">
      <c r="A157" s="127"/>
      <c r="B157" s="130"/>
      <c r="C157" s="133"/>
      <c r="D157" s="133"/>
      <c r="E157" s="383" t="s">
        <v>356</v>
      </c>
      <c r="F157" s="383">
        <v>32</v>
      </c>
      <c r="G157" s="383">
        <v>27</v>
      </c>
      <c r="H157" s="383">
        <v>34</v>
      </c>
      <c r="I157" s="383">
        <v>43</v>
      </c>
      <c r="J157" s="383">
        <v>32</v>
      </c>
      <c r="K157" s="383">
        <v>55</v>
      </c>
      <c r="L157" s="383">
        <v>13</v>
      </c>
      <c r="M157" s="383">
        <v>18</v>
      </c>
      <c r="N157" s="383">
        <v>14</v>
      </c>
      <c r="O157" s="383">
        <v>26</v>
      </c>
      <c r="P157" s="383">
        <v>36</v>
      </c>
      <c r="Q157" s="383">
        <v>49</v>
      </c>
      <c r="R157" s="394">
        <v>0.38900000000000001</v>
      </c>
      <c r="S157" s="394">
        <v>0.38900000000000001</v>
      </c>
      <c r="T157" s="394">
        <v>0.38900000000000001</v>
      </c>
      <c r="U157" s="394">
        <v>0.38900000000000001</v>
      </c>
      <c r="V157" s="20">
        <f t="shared" si="110"/>
        <v>31</v>
      </c>
      <c r="W157" s="20">
        <f t="shared" si="111"/>
        <v>43.333333333333336</v>
      </c>
      <c r="X157" s="20">
        <f t="shared" si="112"/>
        <v>15</v>
      </c>
      <c r="Y157" s="67">
        <f t="shared" si="113"/>
        <v>37</v>
      </c>
      <c r="Z157" s="117"/>
      <c r="AA157" s="106"/>
      <c r="AB157" s="106"/>
      <c r="AC157" s="106"/>
      <c r="AD157" s="106"/>
      <c r="AE157" s="106"/>
      <c r="AF157" s="106"/>
      <c r="AG157" s="106"/>
      <c r="AH157" s="106"/>
      <c r="AI157" s="108"/>
      <c r="AJ157" s="108"/>
    </row>
    <row r="158" spans="1:36" s="50" customFormat="1" ht="18.75" x14ac:dyDescent="0.25">
      <c r="A158" s="127"/>
      <c r="B158" s="130"/>
      <c r="C158" s="133"/>
      <c r="D158" s="133"/>
      <c r="E158" s="385" t="s">
        <v>357</v>
      </c>
      <c r="F158" s="385">
        <v>24</v>
      </c>
      <c r="G158" s="385">
        <v>30</v>
      </c>
      <c r="H158" s="385">
        <v>27</v>
      </c>
      <c r="I158" s="385">
        <v>36</v>
      </c>
      <c r="J158" s="385">
        <v>42</v>
      </c>
      <c r="K158" s="385">
        <v>41</v>
      </c>
      <c r="L158" s="385">
        <v>26</v>
      </c>
      <c r="M158" s="385">
        <v>36</v>
      </c>
      <c r="N158" s="385">
        <v>52</v>
      </c>
      <c r="O158" s="385">
        <v>32</v>
      </c>
      <c r="P158" s="385">
        <v>28</v>
      </c>
      <c r="Q158" s="385">
        <v>42</v>
      </c>
      <c r="R158" s="395">
        <v>0.38900000000000001</v>
      </c>
      <c r="S158" s="395">
        <v>0.38900000000000001</v>
      </c>
      <c r="T158" s="395">
        <v>0.38900000000000001</v>
      </c>
      <c r="U158" s="395">
        <v>0.38900000000000001</v>
      </c>
      <c r="V158" s="20">
        <f t="shared" si="110"/>
        <v>27</v>
      </c>
      <c r="W158" s="20">
        <f t="shared" si="111"/>
        <v>39.666666666666664</v>
      </c>
      <c r="X158" s="20">
        <f t="shared" si="112"/>
        <v>38</v>
      </c>
      <c r="Y158" s="67">
        <f t="shared" si="113"/>
        <v>34</v>
      </c>
      <c r="Z158" s="117"/>
      <c r="AA158" s="106"/>
      <c r="AB158" s="106"/>
      <c r="AC158" s="106"/>
      <c r="AD158" s="106"/>
      <c r="AE158" s="106"/>
      <c r="AF158" s="106"/>
      <c r="AG158" s="106"/>
      <c r="AH158" s="106"/>
      <c r="AI158" s="108"/>
      <c r="AJ158" s="108"/>
    </row>
    <row r="159" spans="1:36" s="50" customFormat="1" ht="18.75" x14ac:dyDescent="0.25">
      <c r="A159" s="127"/>
      <c r="B159" s="130"/>
      <c r="C159" s="133"/>
      <c r="D159" s="133"/>
      <c r="E159" s="383" t="s">
        <v>358</v>
      </c>
      <c r="F159" s="383">
        <v>40</v>
      </c>
      <c r="G159" s="383">
        <v>20</v>
      </c>
      <c r="H159" s="383">
        <v>28</v>
      </c>
      <c r="I159" s="383">
        <v>27</v>
      </c>
      <c r="J159" s="383">
        <v>24</v>
      </c>
      <c r="K159" s="383">
        <v>34</v>
      </c>
      <c r="L159" s="383">
        <v>23</v>
      </c>
      <c r="M159" s="383">
        <v>16</v>
      </c>
      <c r="N159" s="383">
        <v>17</v>
      </c>
      <c r="O159" s="383">
        <v>38</v>
      </c>
      <c r="P159" s="383">
        <v>27</v>
      </c>
      <c r="Q159" s="383">
        <v>41</v>
      </c>
      <c r="R159" s="394">
        <v>0.38900000000000001</v>
      </c>
      <c r="S159" s="394">
        <v>0.38900000000000001</v>
      </c>
      <c r="T159" s="394">
        <v>0.38900000000000001</v>
      </c>
      <c r="U159" s="394">
        <v>0.38900000000000001</v>
      </c>
      <c r="V159" s="20">
        <f t="shared" si="110"/>
        <v>29.333333333333332</v>
      </c>
      <c r="W159" s="20">
        <f t="shared" si="111"/>
        <v>28.333333333333332</v>
      </c>
      <c r="X159" s="20">
        <f t="shared" si="112"/>
        <v>18.666666666666668</v>
      </c>
      <c r="Y159" s="67">
        <f t="shared" si="113"/>
        <v>35.333333333333336</v>
      </c>
      <c r="Z159" s="117"/>
      <c r="AA159" s="106"/>
      <c r="AB159" s="106"/>
      <c r="AC159" s="106"/>
      <c r="AD159" s="106"/>
      <c r="AE159" s="106"/>
      <c r="AF159" s="106"/>
      <c r="AG159" s="106"/>
      <c r="AH159" s="106"/>
      <c r="AI159" s="108"/>
      <c r="AJ159" s="108"/>
    </row>
    <row r="160" spans="1:36" s="50" customFormat="1" ht="18.75" x14ac:dyDescent="0.25">
      <c r="A160" s="127"/>
      <c r="B160" s="130"/>
      <c r="C160" s="133"/>
      <c r="D160" s="133"/>
      <c r="E160" s="385" t="s">
        <v>359</v>
      </c>
      <c r="F160" s="385">
        <v>32</v>
      </c>
      <c r="G160" s="385">
        <v>9</v>
      </c>
      <c r="H160" s="385">
        <v>24</v>
      </c>
      <c r="I160" s="385">
        <v>55</v>
      </c>
      <c r="J160" s="385">
        <v>39</v>
      </c>
      <c r="K160" s="385">
        <v>38</v>
      </c>
      <c r="L160" s="385">
        <v>23</v>
      </c>
      <c r="M160" s="385">
        <v>15</v>
      </c>
      <c r="N160" s="385">
        <v>20</v>
      </c>
      <c r="O160" s="385">
        <v>58</v>
      </c>
      <c r="P160" s="385">
        <v>31</v>
      </c>
      <c r="Q160" s="385">
        <v>29</v>
      </c>
      <c r="R160" s="395">
        <v>0.38900000000000001</v>
      </c>
      <c r="S160" s="395">
        <v>0.38900000000000001</v>
      </c>
      <c r="T160" s="395">
        <v>0.38900000000000001</v>
      </c>
      <c r="U160" s="395">
        <v>0.38900000000000001</v>
      </c>
      <c r="V160" s="20">
        <f t="shared" si="110"/>
        <v>21.666666666666668</v>
      </c>
      <c r="W160" s="20">
        <f t="shared" si="111"/>
        <v>44</v>
      </c>
      <c r="X160" s="20">
        <f t="shared" si="112"/>
        <v>19.333333333333332</v>
      </c>
      <c r="Y160" s="67">
        <f t="shared" si="113"/>
        <v>39.333333333333336</v>
      </c>
      <c r="Z160" s="117"/>
      <c r="AA160" s="106"/>
      <c r="AB160" s="106"/>
      <c r="AC160" s="106"/>
      <c r="AD160" s="106"/>
      <c r="AE160" s="106"/>
      <c r="AF160" s="106"/>
      <c r="AG160" s="106"/>
      <c r="AH160" s="106"/>
      <c r="AI160" s="108"/>
      <c r="AJ160" s="108"/>
    </row>
    <row r="161" spans="1:36" s="50" customFormat="1" ht="18.75" x14ac:dyDescent="0.25">
      <c r="A161" s="127"/>
      <c r="B161" s="130"/>
      <c r="C161" s="133"/>
      <c r="D161" s="133"/>
      <c r="E161" s="383" t="s">
        <v>360</v>
      </c>
      <c r="F161" s="383">
        <v>0</v>
      </c>
      <c r="G161" s="383">
        <v>0</v>
      </c>
      <c r="H161" s="383">
        <v>0</v>
      </c>
      <c r="I161" s="383">
        <v>0</v>
      </c>
      <c r="J161" s="383">
        <v>0</v>
      </c>
      <c r="K161" s="383">
        <v>0</v>
      </c>
      <c r="L161" s="383">
        <v>0</v>
      </c>
      <c r="M161" s="383">
        <v>0</v>
      </c>
      <c r="N161" s="383">
        <v>0</v>
      </c>
      <c r="O161" s="383">
        <v>0</v>
      </c>
      <c r="P161" s="383">
        <v>0</v>
      </c>
      <c r="Q161" s="383">
        <v>0</v>
      </c>
      <c r="R161" s="394">
        <v>0.38900000000000001</v>
      </c>
      <c r="S161" s="394">
        <v>0.38900000000000001</v>
      </c>
      <c r="T161" s="394">
        <v>0.38900000000000001</v>
      </c>
      <c r="U161" s="394">
        <v>0.38900000000000001</v>
      </c>
      <c r="V161" s="20">
        <f t="shared" si="110"/>
        <v>0</v>
      </c>
      <c r="W161" s="20">
        <f t="shared" si="111"/>
        <v>0</v>
      </c>
      <c r="X161" s="20">
        <f t="shared" si="112"/>
        <v>0</v>
      </c>
      <c r="Y161" s="67">
        <f t="shared" si="113"/>
        <v>0</v>
      </c>
      <c r="Z161" s="117"/>
      <c r="AA161" s="106"/>
      <c r="AB161" s="106"/>
      <c r="AC161" s="106"/>
      <c r="AD161" s="106"/>
      <c r="AE161" s="106"/>
      <c r="AF161" s="106"/>
      <c r="AG161" s="106"/>
      <c r="AH161" s="106"/>
      <c r="AI161" s="108"/>
      <c r="AJ161" s="108"/>
    </row>
    <row r="162" spans="1:36" s="50" customFormat="1" ht="18.75" x14ac:dyDescent="0.25">
      <c r="A162" s="127"/>
      <c r="B162" s="130"/>
      <c r="C162" s="133"/>
      <c r="D162" s="133"/>
      <c r="E162" s="385" t="s">
        <v>361</v>
      </c>
      <c r="F162" s="385">
        <v>31</v>
      </c>
      <c r="G162" s="385">
        <v>45</v>
      </c>
      <c r="H162" s="385">
        <v>44</v>
      </c>
      <c r="I162" s="385">
        <v>0</v>
      </c>
      <c r="J162" s="385">
        <v>9</v>
      </c>
      <c r="K162" s="385">
        <v>3</v>
      </c>
      <c r="L162" s="385">
        <v>15</v>
      </c>
      <c r="M162" s="385">
        <v>16</v>
      </c>
      <c r="N162" s="385">
        <v>23</v>
      </c>
      <c r="O162" s="385">
        <v>0</v>
      </c>
      <c r="P162" s="385">
        <v>6</v>
      </c>
      <c r="Q162" s="385">
        <v>1</v>
      </c>
      <c r="R162" s="395">
        <v>0.38900000000000001</v>
      </c>
      <c r="S162" s="395">
        <v>0.38900000000000001</v>
      </c>
      <c r="T162" s="395">
        <v>0.38900000000000001</v>
      </c>
      <c r="U162" s="395">
        <v>0.38900000000000001</v>
      </c>
      <c r="V162" s="20">
        <f t="shared" si="110"/>
        <v>40</v>
      </c>
      <c r="W162" s="20">
        <f t="shared" si="111"/>
        <v>6</v>
      </c>
      <c r="X162" s="20">
        <f t="shared" si="112"/>
        <v>18</v>
      </c>
      <c r="Y162" s="67">
        <f t="shared" si="113"/>
        <v>3.5</v>
      </c>
      <c r="Z162" s="117"/>
      <c r="AA162" s="106"/>
      <c r="AB162" s="106"/>
      <c r="AC162" s="106"/>
      <c r="AD162" s="106"/>
      <c r="AE162" s="106"/>
      <c r="AF162" s="106"/>
      <c r="AG162" s="106"/>
      <c r="AH162" s="106"/>
      <c r="AI162" s="108"/>
      <c r="AJ162" s="108"/>
    </row>
    <row r="163" spans="1:36" s="50" customFormat="1" ht="18.75" x14ac:dyDescent="0.25">
      <c r="A163" s="127"/>
      <c r="B163" s="130"/>
      <c r="C163" s="133"/>
      <c r="D163" s="133"/>
      <c r="E163" s="383" t="s">
        <v>362</v>
      </c>
      <c r="F163" s="383">
        <v>140</v>
      </c>
      <c r="G163" s="383">
        <v>133</v>
      </c>
      <c r="H163" s="383">
        <v>111</v>
      </c>
      <c r="I163" s="383">
        <v>46</v>
      </c>
      <c r="J163" s="383">
        <v>48</v>
      </c>
      <c r="K163" s="383">
        <v>37</v>
      </c>
      <c r="L163" s="383">
        <v>64</v>
      </c>
      <c r="M163" s="383">
        <v>52</v>
      </c>
      <c r="N163" s="383">
        <v>65</v>
      </c>
      <c r="O163" s="383">
        <v>36</v>
      </c>
      <c r="P163" s="383">
        <v>28</v>
      </c>
      <c r="Q163" s="383">
        <v>42</v>
      </c>
      <c r="R163" s="394">
        <v>0.38900000000000001</v>
      </c>
      <c r="S163" s="394">
        <v>0.38900000000000001</v>
      </c>
      <c r="T163" s="394">
        <v>0.38900000000000001</v>
      </c>
      <c r="U163" s="394">
        <v>0.38900000000000001</v>
      </c>
      <c r="V163" s="20">
        <f t="shared" si="110"/>
        <v>128</v>
      </c>
      <c r="W163" s="20">
        <f t="shared" si="111"/>
        <v>43.666666666666664</v>
      </c>
      <c r="X163" s="20">
        <f t="shared" si="112"/>
        <v>60.333333333333336</v>
      </c>
      <c r="Y163" s="67">
        <f t="shared" si="113"/>
        <v>35.333333333333336</v>
      </c>
      <c r="Z163" s="117"/>
      <c r="AA163" s="106"/>
      <c r="AB163" s="106"/>
      <c r="AC163" s="106"/>
      <c r="AD163" s="106"/>
      <c r="AE163" s="106"/>
      <c r="AF163" s="106"/>
      <c r="AG163" s="106"/>
      <c r="AH163" s="106"/>
      <c r="AI163" s="108"/>
      <c r="AJ163" s="108"/>
    </row>
    <row r="164" spans="1:36" s="50" customFormat="1" ht="18.75" x14ac:dyDescent="0.25">
      <c r="A164" s="127"/>
      <c r="B164" s="130"/>
      <c r="C164" s="133"/>
      <c r="D164" s="133"/>
      <c r="E164" s="385" t="s">
        <v>363</v>
      </c>
      <c r="F164" s="385">
        <v>0</v>
      </c>
      <c r="G164" s="385">
        <v>0</v>
      </c>
      <c r="H164" s="385">
        <v>0</v>
      </c>
      <c r="I164" s="385">
        <v>0</v>
      </c>
      <c r="J164" s="385">
        <v>0</v>
      </c>
      <c r="K164" s="385">
        <v>0</v>
      </c>
      <c r="L164" s="385"/>
      <c r="M164" s="385"/>
      <c r="N164" s="385"/>
      <c r="O164" s="385"/>
      <c r="P164" s="385"/>
      <c r="Q164" s="385"/>
      <c r="R164" s="395">
        <v>0.38900000000000001</v>
      </c>
      <c r="S164" s="395">
        <v>0.38900000000000001</v>
      </c>
      <c r="T164" s="395">
        <v>0.38900000000000001</v>
      </c>
      <c r="U164" s="395">
        <v>0.38900000000000001</v>
      </c>
      <c r="V164" s="20">
        <f t="shared" si="110"/>
        <v>0</v>
      </c>
      <c r="W164" s="20">
        <f t="shared" si="111"/>
        <v>0</v>
      </c>
      <c r="X164" s="20">
        <f t="shared" si="112"/>
        <v>0</v>
      </c>
      <c r="Y164" s="67">
        <f t="shared" si="113"/>
        <v>0</v>
      </c>
      <c r="Z164" s="117"/>
      <c r="AA164" s="106"/>
      <c r="AB164" s="106"/>
      <c r="AC164" s="106"/>
      <c r="AD164" s="106"/>
      <c r="AE164" s="106"/>
      <c r="AF164" s="106"/>
      <c r="AG164" s="106"/>
      <c r="AH164" s="106"/>
      <c r="AI164" s="108"/>
      <c r="AJ164" s="108"/>
    </row>
    <row r="165" spans="1:36" s="50" customFormat="1" ht="18.75" x14ac:dyDescent="0.25">
      <c r="A165" s="127"/>
      <c r="B165" s="130"/>
      <c r="C165" s="133"/>
      <c r="D165" s="133"/>
      <c r="E165" s="383" t="s">
        <v>364</v>
      </c>
      <c r="F165" s="383">
        <v>29</v>
      </c>
      <c r="G165" s="383">
        <v>32</v>
      </c>
      <c r="H165" s="383">
        <v>33</v>
      </c>
      <c r="I165" s="383">
        <v>7</v>
      </c>
      <c r="J165" s="383">
        <v>1</v>
      </c>
      <c r="K165" s="383">
        <v>0</v>
      </c>
      <c r="L165" s="383">
        <v>0.6</v>
      </c>
      <c r="M165" s="383">
        <v>0.4</v>
      </c>
      <c r="N165" s="383">
        <v>0.3</v>
      </c>
      <c r="O165" s="383">
        <v>0.8</v>
      </c>
      <c r="P165" s="383">
        <v>0.1</v>
      </c>
      <c r="Q165" s="383">
        <v>0.9</v>
      </c>
      <c r="R165" s="394">
        <v>0.38900000000000001</v>
      </c>
      <c r="S165" s="394">
        <v>0.38900000000000001</v>
      </c>
      <c r="T165" s="394">
        <v>0.38900000000000001</v>
      </c>
      <c r="U165" s="394">
        <v>0.38900000000000001</v>
      </c>
      <c r="V165" s="20">
        <f t="shared" si="110"/>
        <v>31.333333333333332</v>
      </c>
      <c r="W165" s="20">
        <f t="shared" si="111"/>
        <v>4</v>
      </c>
      <c r="X165" s="20">
        <f t="shared" si="112"/>
        <v>0.43333333333333335</v>
      </c>
      <c r="Y165" s="67">
        <f t="shared" si="113"/>
        <v>0.6</v>
      </c>
      <c r="Z165" s="117"/>
      <c r="AA165" s="106"/>
      <c r="AB165" s="106"/>
      <c r="AC165" s="106"/>
      <c r="AD165" s="106"/>
      <c r="AE165" s="106"/>
      <c r="AF165" s="106"/>
      <c r="AG165" s="106"/>
      <c r="AH165" s="106"/>
      <c r="AI165" s="108"/>
      <c r="AJ165" s="108"/>
    </row>
    <row r="166" spans="1:36" s="50" customFormat="1" ht="18.75" x14ac:dyDescent="0.25">
      <c r="A166" s="127"/>
      <c r="B166" s="130"/>
      <c r="C166" s="133"/>
      <c r="D166" s="133"/>
      <c r="E166" s="385" t="s">
        <v>159</v>
      </c>
      <c r="F166" s="385">
        <v>6</v>
      </c>
      <c r="G166" s="385">
        <v>8</v>
      </c>
      <c r="H166" s="385">
        <v>10</v>
      </c>
      <c r="I166" s="385">
        <v>0</v>
      </c>
      <c r="J166" s="385">
        <v>0</v>
      </c>
      <c r="K166" s="385">
        <v>0</v>
      </c>
      <c r="L166" s="385">
        <v>6</v>
      </c>
      <c r="M166" s="385">
        <v>7</v>
      </c>
      <c r="N166" s="385">
        <v>11</v>
      </c>
      <c r="O166" s="385">
        <v>5</v>
      </c>
      <c r="P166" s="385">
        <v>2</v>
      </c>
      <c r="Q166" s="385">
        <v>2</v>
      </c>
      <c r="R166" s="395">
        <v>0.38900000000000001</v>
      </c>
      <c r="S166" s="395">
        <v>0.38900000000000001</v>
      </c>
      <c r="T166" s="395">
        <v>0.38900000000000001</v>
      </c>
      <c r="U166" s="395">
        <v>0.38900000000000001</v>
      </c>
      <c r="V166" s="20">
        <f t="shared" si="110"/>
        <v>8</v>
      </c>
      <c r="W166" s="20">
        <f t="shared" si="111"/>
        <v>0</v>
      </c>
      <c r="X166" s="20">
        <f t="shared" si="112"/>
        <v>8</v>
      </c>
      <c r="Y166" s="67">
        <f t="shared" si="113"/>
        <v>3</v>
      </c>
      <c r="Z166" s="117"/>
      <c r="AA166" s="106"/>
      <c r="AB166" s="106"/>
      <c r="AC166" s="106"/>
      <c r="AD166" s="106"/>
      <c r="AE166" s="106"/>
      <c r="AF166" s="106"/>
      <c r="AG166" s="106"/>
      <c r="AH166" s="106"/>
      <c r="AI166" s="108"/>
      <c r="AJ166" s="108"/>
    </row>
    <row r="167" spans="1:36" s="50" customFormat="1" ht="18.75" x14ac:dyDescent="0.25">
      <c r="A167" s="127"/>
      <c r="B167" s="130"/>
      <c r="C167" s="133"/>
      <c r="D167" s="133"/>
      <c r="E167" s="383" t="s">
        <v>365</v>
      </c>
      <c r="F167" s="383">
        <v>7</v>
      </c>
      <c r="G167" s="383">
        <v>5</v>
      </c>
      <c r="H167" s="383">
        <v>2</v>
      </c>
      <c r="I167" s="383">
        <v>7</v>
      </c>
      <c r="J167" s="383">
        <v>1</v>
      </c>
      <c r="K167" s="383">
        <v>0</v>
      </c>
      <c r="L167" s="383">
        <v>2.7</v>
      </c>
      <c r="M167" s="383">
        <v>2.4</v>
      </c>
      <c r="N167" s="383">
        <v>1</v>
      </c>
      <c r="O167" s="383">
        <v>3.2</v>
      </c>
      <c r="P167" s="383">
        <v>2.9</v>
      </c>
      <c r="Q167" s="383">
        <v>3.8</v>
      </c>
      <c r="R167" s="394">
        <v>0.38900000000000001</v>
      </c>
      <c r="S167" s="394">
        <v>0.38900000000000001</v>
      </c>
      <c r="T167" s="394">
        <v>0.38900000000000001</v>
      </c>
      <c r="U167" s="394">
        <v>0.38900000000000001</v>
      </c>
      <c r="V167" s="20">
        <f t="shared" si="110"/>
        <v>4.666666666666667</v>
      </c>
      <c r="W167" s="20">
        <f t="shared" si="111"/>
        <v>4</v>
      </c>
      <c r="X167" s="20">
        <f t="shared" si="112"/>
        <v>2.0333333333333332</v>
      </c>
      <c r="Y167" s="67">
        <f t="shared" si="113"/>
        <v>3.2999999999999994</v>
      </c>
      <c r="Z167" s="117"/>
      <c r="AA167" s="106"/>
      <c r="AB167" s="106"/>
      <c r="AC167" s="106"/>
      <c r="AD167" s="106"/>
      <c r="AE167" s="106"/>
      <c r="AF167" s="106"/>
      <c r="AG167" s="106"/>
      <c r="AH167" s="106"/>
      <c r="AI167" s="108"/>
      <c r="AJ167" s="108"/>
    </row>
    <row r="168" spans="1:36" s="50" customFormat="1" ht="18.75" x14ac:dyDescent="0.25">
      <c r="A168" s="127"/>
      <c r="B168" s="130"/>
      <c r="C168" s="133"/>
      <c r="D168" s="133"/>
      <c r="E168" s="385"/>
      <c r="F168" s="385"/>
      <c r="G168" s="385"/>
      <c r="H168" s="385"/>
      <c r="I168" s="385"/>
      <c r="J168" s="385"/>
      <c r="K168" s="385"/>
      <c r="L168" s="385"/>
      <c r="M168" s="385"/>
      <c r="N168" s="385"/>
      <c r="O168" s="385"/>
      <c r="P168" s="385"/>
      <c r="Q168" s="385"/>
      <c r="R168" s="395"/>
      <c r="S168" s="395"/>
      <c r="T168" s="395"/>
      <c r="U168" s="395"/>
      <c r="V168" s="20">
        <f t="shared" si="110"/>
        <v>0</v>
      </c>
      <c r="W168" s="20">
        <f t="shared" si="111"/>
        <v>0</v>
      </c>
      <c r="X168" s="20">
        <f t="shared" si="112"/>
        <v>0</v>
      </c>
      <c r="Y168" s="67">
        <f t="shared" si="113"/>
        <v>0</v>
      </c>
      <c r="Z168" s="117"/>
      <c r="AA168" s="106"/>
      <c r="AB168" s="106"/>
      <c r="AC168" s="106"/>
      <c r="AD168" s="106"/>
      <c r="AE168" s="106"/>
      <c r="AF168" s="106"/>
      <c r="AG168" s="106"/>
      <c r="AH168" s="106"/>
      <c r="AI168" s="108"/>
      <c r="AJ168" s="108"/>
    </row>
    <row r="169" spans="1:36" s="50" customFormat="1" ht="18.75" x14ac:dyDescent="0.25">
      <c r="A169" s="127"/>
      <c r="B169" s="130"/>
      <c r="C169" s="133"/>
      <c r="D169" s="13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94"/>
      <c r="S169" s="394"/>
      <c r="T169" s="394"/>
      <c r="U169" s="394"/>
      <c r="V169" s="20">
        <f t="shared" si="110"/>
        <v>0</v>
      </c>
      <c r="W169" s="20">
        <f t="shared" si="111"/>
        <v>0</v>
      </c>
      <c r="X169" s="20">
        <f t="shared" si="112"/>
        <v>0</v>
      </c>
      <c r="Y169" s="67">
        <f t="shared" si="113"/>
        <v>0</v>
      </c>
      <c r="Z169" s="117"/>
      <c r="AA169" s="106"/>
      <c r="AB169" s="106"/>
      <c r="AC169" s="106"/>
      <c r="AD169" s="106"/>
      <c r="AE169" s="106"/>
      <c r="AF169" s="106"/>
      <c r="AG169" s="106"/>
      <c r="AH169" s="106"/>
      <c r="AI169" s="108"/>
      <c r="AJ169" s="108"/>
    </row>
    <row r="170" spans="1:36" s="50" customFormat="1" ht="18.75" x14ac:dyDescent="0.25">
      <c r="A170" s="127"/>
      <c r="B170" s="130"/>
      <c r="C170" s="133"/>
      <c r="D170" s="133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95"/>
      <c r="S170" s="395"/>
      <c r="T170" s="395"/>
      <c r="U170" s="395"/>
      <c r="V170" s="20">
        <f t="shared" si="110"/>
        <v>0</v>
      </c>
      <c r="W170" s="20">
        <f t="shared" si="111"/>
        <v>0</v>
      </c>
      <c r="X170" s="20">
        <f t="shared" si="112"/>
        <v>0</v>
      </c>
      <c r="Y170" s="67">
        <f t="shared" si="113"/>
        <v>0</v>
      </c>
      <c r="Z170" s="117"/>
      <c r="AA170" s="106"/>
      <c r="AB170" s="106"/>
      <c r="AC170" s="106"/>
      <c r="AD170" s="106"/>
      <c r="AE170" s="106"/>
      <c r="AF170" s="106"/>
      <c r="AG170" s="106"/>
      <c r="AH170" s="106"/>
      <c r="AI170" s="108"/>
      <c r="AJ170" s="108"/>
    </row>
    <row r="171" spans="1:36" s="50" customFormat="1" ht="19.5" thickBot="1" x14ac:dyDescent="0.3">
      <c r="A171" s="128"/>
      <c r="B171" s="131"/>
      <c r="C171" s="134"/>
      <c r="D171" s="134"/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1"/>
      <c r="R171" s="396"/>
      <c r="S171" s="396"/>
      <c r="T171" s="396"/>
      <c r="U171" s="396"/>
      <c r="V171" s="21">
        <f t="shared" si="110"/>
        <v>0</v>
      </c>
      <c r="W171" s="21">
        <f t="shared" si="111"/>
        <v>0</v>
      </c>
      <c r="X171" s="21">
        <f t="shared" si="112"/>
        <v>0</v>
      </c>
      <c r="Y171" s="68">
        <f t="shared" si="113"/>
        <v>0</v>
      </c>
      <c r="Z171" s="118"/>
      <c r="AA171" s="104"/>
      <c r="AB171" s="104"/>
      <c r="AC171" s="104"/>
      <c r="AD171" s="104"/>
      <c r="AE171" s="104"/>
      <c r="AF171" s="104"/>
      <c r="AG171" s="104"/>
      <c r="AH171" s="104"/>
      <c r="AI171" s="109"/>
      <c r="AJ171" s="109"/>
    </row>
    <row r="172" spans="1:36" s="50" customFormat="1" ht="18.75" x14ac:dyDescent="0.25">
      <c r="A172" s="126">
        <v>29</v>
      </c>
      <c r="B172" s="129" t="s">
        <v>366</v>
      </c>
      <c r="C172" s="132" t="s">
        <v>92</v>
      </c>
      <c r="D172" s="132">
        <f>400*0.9</f>
        <v>360</v>
      </c>
      <c r="E172" s="381" t="s">
        <v>367</v>
      </c>
      <c r="F172" s="381">
        <v>61</v>
      </c>
      <c r="G172" s="381">
        <v>64.5</v>
      </c>
      <c r="H172" s="381">
        <v>74</v>
      </c>
      <c r="I172" s="381">
        <v>74.2</v>
      </c>
      <c r="J172" s="381">
        <v>71</v>
      </c>
      <c r="K172" s="381">
        <v>77.7</v>
      </c>
      <c r="L172" s="381">
        <v>0.6</v>
      </c>
      <c r="M172" s="381">
        <v>0</v>
      </c>
      <c r="N172" s="381">
        <v>0.3</v>
      </c>
      <c r="O172" s="381">
        <v>0.6</v>
      </c>
      <c r="P172" s="381">
        <v>0</v>
      </c>
      <c r="Q172" s="381">
        <v>0.3</v>
      </c>
      <c r="R172" s="398">
        <v>0.41399999999999998</v>
      </c>
      <c r="S172" s="398">
        <v>0.41199999999999998</v>
      </c>
      <c r="T172" s="398">
        <v>0.39700000000000002</v>
      </c>
      <c r="U172" s="398">
        <v>0.39300000000000002</v>
      </c>
      <c r="V172" s="19">
        <f t="shared" ref="V172:V180" si="117">IF(AND(F172=0,G172=0,H172=0),0,IF(AND(F172=0,G172=0),H172,IF(AND(F172=0,H172=0),G172,IF(AND(G172=0,H172=0),F172,IF(F172=0,(G172+H172)/2,IF(G172=0,(F172+H172)/2,IF(H172=0,(F172+G172)/2,(F172+G172+H172)/3)))))))</f>
        <v>66.5</v>
      </c>
      <c r="W172" s="19">
        <f t="shared" ref="W172:W180" si="118">IF(AND(I172=0,J172=0,K172=0),0,IF(AND(I172=0,J172=0),K172,IF(AND(I172=0,K172=0),J172,IF(AND(J172=0,K172=0),I172,IF(I172=0,(J172+K172)/2,IF(J172=0,(I172+K172)/2,IF(K172=0,(I172+J172)/2,(I172+J172+K172)/3)))))))</f>
        <v>74.3</v>
      </c>
      <c r="X172" s="19">
        <f t="shared" ref="X172:X180" si="119">IF(AND(L172=0,M172=0,N172=0),0,IF(AND(L172=0,M172=0),N172,IF(AND(L172=0,N172=0),M172,IF(AND(M172=0,N172=0),L172,IF(L172=0,(M172+N172)/2,IF(M172=0,(L172+N172)/2,IF(N172=0,(L172+M172)/2,(L172+M172+N172)/3)))))))</f>
        <v>0.44999999999999996</v>
      </c>
      <c r="Y172" s="66">
        <f t="shared" ref="Y172:Y180" si="120">IF(AND(O172=0,P172=0,Q172=0),0,IF(AND(O172=0,P172=0),Q172,IF(AND(O172=0,Q172=0),P172,IF(AND(P172=0,Q172=0),O172,IF(O172=0,(P172+Q172)/2,IF(P172=0,(O172+Q172)/2,IF(Q172=0,(O172+P172)/2,(O172+P172+Q172)/3)))))))</f>
        <v>0.44999999999999996</v>
      </c>
      <c r="Z172" s="116">
        <f>SUM(V172:V176)</f>
        <v>84</v>
      </c>
      <c r="AA172" s="105">
        <f>SUM(W172:W176)</f>
        <v>91.266666666666652</v>
      </c>
      <c r="AB172" s="105">
        <f>SUM(X172:X176)</f>
        <v>7.7166666666666668</v>
      </c>
      <c r="AC172" s="105">
        <f>SUM(Y172:Y176)</f>
        <v>11.65</v>
      </c>
      <c r="AD172" s="105">
        <f>Z172*0.38*0.9*SQRT(3)</f>
        <v>49.758355599838708</v>
      </c>
      <c r="AE172" s="105">
        <f t="shared" ref="AE172" si="121">AA172*0.38*0.9*SQRT(3)</f>
        <v>54.062848266808871</v>
      </c>
      <c r="AF172" s="105">
        <f t="shared" ref="AF172" si="122">AB172*0.38*0.9*SQRT(3)</f>
        <v>4.5710552862550236</v>
      </c>
      <c r="AG172" s="105">
        <f t="shared" ref="AG172" si="123">AC172*0.38*0.9*SQRT(3)</f>
        <v>6.9010100325966786</v>
      </c>
      <c r="AH172" s="105">
        <f>MAX(Z172:AC176)</f>
        <v>91.266666666666652</v>
      </c>
      <c r="AI172" s="107">
        <f>AH172*0.38*0.9*SQRT(3)</f>
        <v>54.062848266808871</v>
      </c>
      <c r="AJ172" s="107">
        <f>D172-AI172</f>
        <v>305.93715173319111</v>
      </c>
    </row>
    <row r="173" spans="1:36" s="50" customFormat="1" ht="18.75" x14ac:dyDescent="0.25">
      <c r="A173" s="127"/>
      <c r="B173" s="130"/>
      <c r="C173" s="133"/>
      <c r="D173" s="133"/>
      <c r="E173" s="383" t="s">
        <v>368</v>
      </c>
      <c r="F173" s="383">
        <v>15</v>
      </c>
      <c r="G173" s="383">
        <v>15.8</v>
      </c>
      <c r="H173" s="383">
        <v>14.8</v>
      </c>
      <c r="I173" s="383">
        <v>15.5</v>
      </c>
      <c r="J173" s="383">
        <v>16.5</v>
      </c>
      <c r="K173" s="383">
        <v>15.6</v>
      </c>
      <c r="L173" s="383">
        <v>3.8</v>
      </c>
      <c r="M173" s="383">
        <v>8.8000000000000007</v>
      </c>
      <c r="N173" s="383">
        <v>0.5</v>
      </c>
      <c r="O173" s="383">
        <v>5</v>
      </c>
      <c r="P173" s="383">
        <v>8.8000000000000007</v>
      </c>
      <c r="Q173" s="383">
        <v>4.2</v>
      </c>
      <c r="R173" s="394">
        <v>0.41399999999999998</v>
      </c>
      <c r="S173" s="394">
        <v>0.41199999999999998</v>
      </c>
      <c r="T173" s="394">
        <v>0.39700000000000002</v>
      </c>
      <c r="U173" s="394">
        <v>0.39300000000000002</v>
      </c>
      <c r="V173" s="20">
        <f t="shared" si="117"/>
        <v>15.200000000000001</v>
      </c>
      <c r="W173" s="20">
        <f t="shared" si="118"/>
        <v>15.866666666666667</v>
      </c>
      <c r="X173" s="20">
        <f t="shared" si="119"/>
        <v>4.3666666666666671</v>
      </c>
      <c r="Y173" s="67">
        <f t="shared" si="120"/>
        <v>6</v>
      </c>
      <c r="Z173" s="117"/>
      <c r="AA173" s="106"/>
      <c r="AB173" s="106"/>
      <c r="AC173" s="106"/>
      <c r="AD173" s="106"/>
      <c r="AE173" s="106"/>
      <c r="AF173" s="106"/>
      <c r="AG173" s="106"/>
      <c r="AH173" s="106"/>
      <c r="AI173" s="108"/>
      <c r="AJ173" s="108"/>
    </row>
    <row r="174" spans="1:36" s="50" customFormat="1" ht="18.75" x14ac:dyDescent="0.25">
      <c r="A174" s="127"/>
      <c r="B174" s="130"/>
      <c r="C174" s="133"/>
      <c r="D174" s="133"/>
      <c r="E174" s="385" t="s">
        <v>369</v>
      </c>
      <c r="F174" s="385">
        <v>0</v>
      </c>
      <c r="G174" s="385">
        <v>0</v>
      </c>
      <c r="H174" s="385">
        <v>2.2999999999999998</v>
      </c>
      <c r="I174" s="385">
        <v>0</v>
      </c>
      <c r="J174" s="385">
        <v>0</v>
      </c>
      <c r="K174" s="385">
        <v>1.1000000000000001</v>
      </c>
      <c r="L174" s="385">
        <v>0</v>
      </c>
      <c r="M174" s="385">
        <v>2.4</v>
      </c>
      <c r="N174" s="385">
        <v>3.4</v>
      </c>
      <c r="O174" s="385">
        <v>0</v>
      </c>
      <c r="P174" s="385">
        <v>0.4</v>
      </c>
      <c r="Q174" s="385">
        <v>10</v>
      </c>
      <c r="R174" s="395">
        <v>0.41399999999999998</v>
      </c>
      <c r="S174" s="395">
        <v>0.41199999999999998</v>
      </c>
      <c r="T174" s="395">
        <v>0.39700000000000002</v>
      </c>
      <c r="U174" s="395">
        <v>0.39300000000000002</v>
      </c>
      <c r="V174" s="20">
        <f t="shared" si="117"/>
        <v>2.2999999999999998</v>
      </c>
      <c r="W174" s="20">
        <f t="shared" si="118"/>
        <v>1.1000000000000001</v>
      </c>
      <c r="X174" s="20">
        <f t="shared" si="119"/>
        <v>2.9</v>
      </c>
      <c r="Y174" s="67">
        <f t="shared" si="120"/>
        <v>5.2</v>
      </c>
      <c r="Z174" s="117"/>
      <c r="AA174" s="106"/>
      <c r="AB174" s="106"/>
      <c r="AC174" s="106"/>
      <c r="AD174" s="106"/>
      <c r="AE174" s="106"/>
      <c r="AF174" s="106"/>
      <c r="AG174" s="106"/>
      <c r="AH174" s="106"/>
      <c r="AI174" s="108"/>
      <c r="AJ174" s="108"/>
    </row>
    <row r="175" spans="1:36" s="50" customFormat="1" ht="0.75" customHeight="1" x14ac:dyDescent="0.25">
      <c r="A175" s="127"/>
      <c r="B175" s="130"/>
      <c r="C175" s="133"/>
      <c r="D175" s="133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94"/>
      <c r="S175" s="394"/>
      <c r="T175" s="394"/>
      <c r="U175" s="394"/>
      <c r="V175" s="20">
        <f t="shared" si="117"/>
        <v>0</v>
      </c>
      <c r="W175" s="20">
        <f t="shared" si="118"/>
        <v>0</v>
      </c>
      <c r="X175" s="20">
        <f t="shared" si="119"/>
        <v>0</v>
      </c>
      <c r="Y175" s="67">
        <f t="shared" si="120"/>
        <v>0</v>
      </c>
      <c r="Z175" s="117"/>
      <c r="AA175" s="106"/>
      <c r="AB175" s="106"/>
      <c r="AC175" s="106"/>
      <c r="AD175" s="106"/>
      <c r="AE175" s="106"/>
      <c r="AF175" s="106"/>
      <c r="AG175" s="106"/>
      <c r="AH175" s="106"/>
      <c r="AI175" s="108"/>
      <c r="AJ175" s="108"/>
    </row>
    <row r="176" spans="1:36" s="50" customFormat="1" ht="19.5" thickBot="1" x14ac:dyDescent="0.3">
      <c r="A176" s="128"/>
      <c r="B176" s="131"/>
      <c r="C176" s="134"/>
      <c r="D176" s="134"/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  <c r="Q176" s="391"/>
      <c r="R176" s="396"/>
      <c r="S176" s="396"/>
      <c r="T176" s="396"/>
      <c r="U176" s="396"/>
      <c r="V176" s="21">
        <f t="shared" si="117"/>
        <v>0</v>
      </c>
      <c r="W176" s="21">
        <f t="shared" si="118"/>
        <v>0</v>
      </c>
      <c r="X176" s="21">
        <f t="shared" si="119"/>
        <v>0</v>
      </c>
      <c r="Y176" s="68">
        <f t="shared" si="120"/>
        <v>0</v>
      </c>
      <c r="Z176" s="118"/>
      <c r="AA176" s="104"/>
      <c r="AB176" s="104"/>
      <c r="AC176" s="104"/>
      <c r="AD176" s="104"/>
      <c r="AE176" s="104"/>
      <c r="AF176" s="104"/>
      <c r="AG176" s="104"/>
      <c r="AH176" s="104"/>
      <c r="AI176" s="109"/>
      <c r="AJ176" s="109"/>
    </row>
    <row r="177" spans="1:36" s="50" customFormat="1" ht="18.75" x14ac:dyDescent="0.25">
      <c r="A177" s="110">
        <v>30</v>
      </c>
      <c r="B177" s="113" t="s">
        <v>370</v>
      </c>
      <c r="C177" s="119" t="s">
        <v>92</v>
      </c>
      <c r="D177" s="119">
        <f>400*0.9</f>
        <v>360</v>
      </c>
      <c r="E177" s="381" t="s">
        <v>371</v>
      </c>
      <c r="F177" s="381">
        <v>15.8</v>
      </c>
      <c r="G177" s="381">
        <v>3</v>
      </c>
      <c r="H177" s="381">
        <v>4.5</v>
      </c>
      <c r="I177" s="381">
        <v>20.9</v>
      </c>
      <c r="J177" s="381">
        <v>2.4</v>
      </c>
      <c r="K177" s="381">
        <v>2.1</v>
      </c>
      <c r="L177" s="381">
        <v>36</v>
      </c>
      <c r="M177" s="381">
        <v>26</v>
      </c>
      <c r="N177" s="381">
        <v>9</v>
      </c>
      <c r="O177" s="381">
        <v>39</v>
      </c>
      <c r="P177" s="381">
        <v>16</v>
      </c>
      <c r="Q177" s="381">
        <v>10</v>
      </c>
      <c r="R177" s="409">
        <v>0.38900000000000001</v>
      </c>
      <c r="S177" s="409">
        <v>0.38900000000000001</v>
      </c>
      <c r="T177" s="409">
        <v>0.38900000000000001</v>
      </c>
      <c r="U177" s="409">
        <v>0.38900000000000001</v>
      </c>
      <c r="V177" s="19">
        <f t="shared" si="117"/>
        <v>7.7666666666666666</v>
      </c>
      <c r="W177" s="19">
        <f t="shared" si="118"/>
        <v>8.4666666666666668</v>
      </c>
      <c r="X177" s="19">
        <f t="shared" si="119"/>
        <v>23.666666666666668</v>
      </c>
      <c r="Y177" s="66">
        <f t="shared" si="120"/>
        <v>21.666666666666668</v>
      </c>
      <c r="Z177" s="116">
        <f>SUM(V177:V180)</f>
        <v>16.716666666666669</v>
      </c>
      <c r="AA177" s="105">
        <f>SUM(W177:W180)</f>
        <v>18.649999999999999</v>
      </c>
      <c r="AB177" s="105">
        <f>SUM(X177:X180)</f>
        <v>36.466666666666669</v>
      </c>
      <c r="AC177" s="105">
        <f>SUM(Y177:Y180)</f>
        <v>49.166666666666671</v>
      </c>
      <c r="AD177" s="105">
        <f t="shared" ref="AD177:AG177" si="124">Z177*0.38*0.9*SQRT(3)</f>
        <v>9.9023076719520304</v>
      </c>
      <c r="AE177" s="105">
        <f t="shared" si="124"/>
        <v>11.04753966591657</v>
      </c>
      <c r="AF177" s="105">
        <f t="shared" si="124"/>
        <v>21.601444851676014</v>
      </c>
      <c r="AG177" s="105">
        <f t="shared" si="124"/>
        <v>29.124434329270677</v>
      </c>
      <c r="AH177" s="105">
        <f>MAX(Z177:AC180)</f>
        <v>49.166666666666671</v>
      </c>
      <c r="AI177" s="107">
        <f t="shared" ref="AI177" si="125">AH177*0.38*0.9*SQRT(3)</f>
        <v>29.124434329270677</v>
      </c>
      <c r="AJ177" s="107">
        <f>D177-AI177</f>
        <v>330.87556567072932</v>
      </c>
    </row>
    <row r="178" spans="1:36" s="50" customFormat="1" ht="18.75" x14ac:dyDescent="0.25">
      <c r="A178" s="111"/>
      <c r="B178" s="114"/>
      <c r="C178" s="120"/>
      <c r="D178" s="120"/>
      <c r="E178" s="383" t="s">
        <v>372</v>
      </c>
      <c r="F178" s="383">
        <v>0.3</v>
      </c>
      <c r="G178" s="383">
        <v>16</v>
      </c>
      <c r="H178" s="383">
        <v>2</v>
      </c>
      <c r="I178" s="383">
        <v>0.2</v>
      </c>
      <c r="J178" s="383">
        <v>18.8</v>
      </c>
      <c r="K178" s="383">
        <v>3.6</v>
      </c>
      <c r="L178" s="383">
        <v>1</v>
      </c>
      <c r="M178" s="383">
        <v>11</v>
      </c>
      <c r="N178" s="383">
        <v>10</v>
      </c>
      <c r="O178" s="383">
        <v>0</v>
      </c>
      <c r="P178" s="383">
        <v>15</v>
      </c>
      <c r="Q178" s="383">
        <v>14</v>
      </c>
      <c r="R178" s="394">
        <v>0.38900000000000001</v>
      </c>
      <c r="S178" s="394">
        <v>0.38900000000000001</v>
      </c>
      <c r="T178" s="394">
        <v>0.38900000000000001</v>
      </c>
      <c r="U178" s="394">
        <v>0.38900000000000001</v>
      </c>
      <c r="V178" s="20">
        <f t="shared" si="117"/>
        <v>6.1000000000000005</v>
      </c>
      <c r="W178" s="20">
        <f t="shared" si="118"/>
        <v>7.5333333333333341</v>
      </c>
      <c r="X178" s="20">
        <f t="shared" si="119"/>
        <v>7.333333333333333</v>
      </c>
      <c r="Y178" s="67">
        <f t="shared" si="120"/>
        <v>14.5</v>
      </c>
      <c r="Z178" s="117"/>
      <c r="AA178" s="106"/>
      <c r="AB178" s="106"/>
      <c r="AC178" s="106"/>
      <c r="AD178" s="106"/>
      <c r="AE178" s="106"/>
      <c r="AF178" s="106"/>
      <c r="AG178" s="106"/>
      <c r="AH178" s="106"/>
      <c r="AI178" s="108"/>
      <c r="AJ178" s="108"/>
    </row>
    <row r="179" spans="1:36" s="50" customFormat="1" ht="18.75" x14ac:dyDescent="0.25">
      <c r="A179" s="111"/>
      <c r="B179" s="114"/>
      <c r="C179" s="120"/>
      <c r="D179" s="120"/>
      <c r="E179" s="385" t="s">
        <v>373</v>
      </c>
      <c r="F179" s="385">
        <v>5.3</v>
      </c>
      <c r="G179" s="385">
        <v>0.4</v>
      </c>
      <c r="H179" s="385">
        <v>0</v>
      </c>
      <c r="I179" s="385">
        <v>5.0999999999999996</v>
      </c>
      <c r="J179" s="385">
        <v>0.2</v>
      </c>
      <c r="K179" s="385">
        <v>0</v>
      </c>
      <c r="L179" s="385">
        <v>14</v>
      </c>
      <c r="M179" s="385">
        <v>0.1</v>
      </c>
      <c r="N179" s="385">
        <v>2.2999999999999998</v>
      </c>
      <c r="O179" s="385">
        <v>13</v>
      </c>
      <c r="P179" s="385">
        <v>0</v>
      </c>
      <c r="Q179" s="385">
        <v>0</v>
      </c>
      <c r="R179" s="395">
        <v>0.38900000000000001</v>
      </c>
      <c r="S179" s="395">
        <v>0.38900000000000001</v>
      </c>
      <c r="T179" s="395">
        <v>0.38900000000000001</v>
      </c>
      <c r="U179" s="395">
        <v>0.38900000000000001</v>
      </c>
      <c r="V179" s="20">
        <f t="shared" si="117"/>
        <v>2.85</v>
      </c>
      <c r="W179" s="20">
        <f t="shared" si="118"/>
        <v>2.65</v>
      </c>
      <c r="X179" s="20">
        <f t="shared" si="119"/>
        <v>5.4666666666666659</v>
      </c>
      <c r="Y179" s="67">
        <f t="shared" si="120"/>
        <v>13</v>
      </c>
      <c r="Z179" s="117"/>
      <c r="AA179" s="106"/>
      <c r="AB179" s="106"/>
      <c r="AC179" s="106"/>
      <c r="AD179" s="106"/>
      <c r="AE179" s="106"/>
      <c r="AF179" s="106"/>
      <c r="AG179" s="106"/>
      <c r="AH179" s="106"/>
      <c r="AI179" s="108"/>
      <c r="AJ179" s="108"/>
    </row>
    <row r="180" spans="1:36" s="50" customFormat="1" ht="19.5" thickBot="1" x14ac:dyDescent="0.3">
      <c r="A180" s="112"/>
      <c r="B180" s="115"/>
      <c r="C180" s="121"/>
      <c r="D180" s="121"/>
      <c r="E180" s="391" t="s">
        <v>374</v>
      </c>
      <c r="F180" s="391">
        <v>0</v>
      </c>
      <c r="G180" s="391">
        <v>0</v>
      </c>
      <c r="H180" s="391">
        <v>0</v>
      </c>
      <c r="I180" s="391">
        <v>0</v>
      </c>
      <c r="J180" s="391">
        <v>0</v>
      </c>
      <c r="K180" s="391">
        <v>0</v>
      </c>
      <c r="L180" s="391">
        <v>0</v>
      </c>
      <c r="M180" s="391">
        <v>0</v>
      </c>
      <c r="N180" s="391">
        <v>0</v>
      </c>
      <c r="O180" s="391">
        <v>0</v>
      </c>
      <c r="P180" s="391">
        <v>0</v>
      </c>
      <c r="Q180" s="391">
        <v>0</v>
      </c>
      <c r="R180" s="396">
        <v>0.38900000000000001</v>
      </c>
      <c r="S180" s="396">
        <v>0.38900000000000001</v>
      </c>
      <c r="T180" s="396">
        <v>0.38900000000000001</v>
      </c>
      <c r="U180" s="396">
        <v>0.38900000000000001</v>
      </c>
      <c r="V180" s="21">
        <f t="shared" si="117"/>
        <v>0</v>
      </c>
      <c r="W180" s="21">
        <f t="shared" si="118"/>
        <v>0</v>
      </c>
      <c r="X180" s="21">
        <f t="shared" si="119"/>
        <v>0</v>
      </c>
      <c r="Y180" s="68">
        <f t="shared" si="120"/>
        <v>0</v>
      </c>
      <c r="Z180" s="118"/>
      <c r="AA180" s="104"/>
      <c r="AB180" s="104"/>
      <c r="AC180" s="104"/>
      <c r="AD180" s="104"/>
      <c r="AE180" s="104"/>
      <c r="AF180" s="104"/>
      <c r="AG180" s="104"/>
      <c r="AH180" s="104"/>
      <c r="AI180" s="109"/>
      <c r="AJ180" s="109"/>
    </row>
    <row r="181" spans="1:36" s="50" customFormat="1" ht="18.75" x14ac:dyDescent="0.25">
      <c r="A181" s="110">
        <v>31</v>
      </c>
      <c r="B181" s="113" t="s">
        <v>375</v>
      </c>
      <c r="C181" s="119" t="s">
        <v>92</v>
      </c>
      <c r="D181" s="119">
        <f>400*0.9</f>
        <v>360</v>
      </c>
      <c r="E181" s="381" t="s">
        <v>376</v>
      </c>
      <c r="F181" s="381">
        <v>49.7</v>
      </c>
      <c r="G181" s="381">
        <v>62.2</v>
      </c>
      <c r="H181" s="381">
        <v>71.8</v>
      </c>
      <c r="I181" s="381">
        <v>49.7</v>
      </c>
      <c r="J181" s="381">
        <v>62.2</v>
      </c>
      <c r="K181" s="381">
        <v>71.8</v>
      </c>
      <c r="L181" s="381">
        <v>100</v>
      </c>
      <c r="M181" s="381">
        <v>95</v>
      </c>
      <c r="N181" s="381">
        <v>98</v>
      </c>
      <c r="O181" s="381">
        <v>100</v>
      </c>
      <c r="P181" s="381">
        <v>96</v>
      </c>
      <c r="Q181" s="381">
        <v>99</v>
      </c>
      <c r="R181" s="409">
        <v>0.39</v>
      </c>
      <c r="S181" s="409">
        <v>0.39</v>
      </c>
      <c r="T181" s="409">
        <v>0.4</v>
      </c>
      <c r="U181" s="409">
        <v>0.4</v>
      </c>
      <c r="V181" s="19">
        <f t="shared" ref="V181:V184" si="126">IF(AND(F181=0,G181=0,H181=0),0,IF(AND(F181=0,G181=0),H181,IF(AND(F181=0,H181=0),G181,IF(AND(G181=0,H181=0),F181,IF(F181=0,(G181+H181)/2,IF(G181=0,(F181+H181)/2,IF(H181=0,(F181+G181)/2,(F181+G181+H181)/3)))))))</f>
        <v>61.233333333333327</v>
      </c>
      <c r="W181" s="19">
        <f t="shared" ref="W181:W184" si="127">IF(AND(I181=0,J181=0,K181=0),0,IF(AND(I181=0,J181=0),K181,IF(AND(I181=0,K181=0),J181,IF(AND(J181=0,K181=0),I181,IF(I181=0,(J181+K181)/2,IF(J181=0,(I181+K181)/2,IF(K181=0,(I181+J181)/2,(I181+J181+K181)/3)))))))</f>
        <v>61.233333333333327</v>
      </c>
      <c r="X181" s="19">
        <f t="shared" ref="X181:X184" si="128">IF(AND(L181=0,M181=0,N181=0),0,IF(AND(L181=0,M181=0),N181,IF(AND(L181=0,N181=0),M181,IF(AND(M181=0,N181=0),L181,IF(L181=0,(M181+N181)/2,IF(M181=0,(L181+N181)/2,IF(N181=0,(L181+M181)/2,(L181+M181+N181)/3)))))))</f>
        <v>97.666666666666671</v>
      </c>
      <c r="Y181" s="66">
        <f t="shared" ref="Y181:Y184" si="129">IF(AND(O181=0,P181=0,Q181=0),0,IF(AND(O181=0,P181=0),Q181,IF(AND(O181=0,Q181=0),P181,IF(AND(P181=0,Q181=0),O181,IF(O181=0,(P181+Q181)/2,IF(P181=0,(O181+Q181)/2,IF(Q181=0,(O181+P181)/2,(O181+P181+Q181)/3)))))))</f>
        <v>98.333333333333329</v>
      </c>
      <c r="Z181" s="116">
        <f>SUM(V181:V184)</f>
        <v>61.233333333333327</v>
      </c>
      <c r="AA181" s="105">
        <f>SUM(W181:W184)</f>
        <v>61.233333333333327</v>
      </c>
      <c r="AB181" s="105">
        <f>SUM(X181:X184)</f>
        <v>97.666666666666671</v>
      </c>
      <c r="AC181" s="105">
        <f>SUM(Y181:Y184)</f>
        <v>98.333333333333329</v>
      </c>
      <c r="AD181" s="105">
        <f t="shared" ref="AD181" si="130">Z181*0.38*0.9*SQRT(3)</f>
        <v>36.272261601945907</v>
      </c>
      <c r="AE181" s="105">
        <f t="shared" ref="AE181" si="131">AA181*0.38*0.9*SQRT(3)</f>
        <v>36.272261601945907</v>
      </c>
      <c r="AF181" s="105">
        <f t="shared" ref="AF181" si="132">AB181*0.38*0.9*SQRT(3)</f>
        <v>57.853961074415636</v>
      </c>
      <c r="AG181" s="105">
        <f t="shared" ref="AG181" si="133">AC181*0.38*0.9*SQRT(3)</f>
        <v>58.248868658541348</v>
      </c>
      <c r="AH181" s="105">
        <f>MAX(Z181:AC184)</f>
        <v>98.333333333333329</v>
      </c>
      <c r="AI181" s="107">
        <f t="shared" ref="AI181" si="134">AH181*0.38*0.9*SQRT(3)</f>
        <v>58.248868658541348</v>
      </c>
      <c r="AJ181" s="107">
        <f>D181-AI181</f>
        <v>301.75113134145863</v>
      </c>
    </row>
    <row r="182" spans="1:36" s="50" customFormat="1" ht="18.75" x14ac:dyDescent="0.25">
      <c r="A182" s="111"/>
      <c r="B182" s="114"/>
      <c r="C182" s="120"/>
      <c r="D182" s="120"/>
      <c r="E182" s="383"/>
      <c r="F182" s="383"/>
      <c r="G182" s="383"/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94"/>
      <c r="S182" s="394"/>
      <c r="T182" s="394"/>
      <c r="U182" s="394"/>
      <c r="V182" s="20">
        <f t="shared" si="126"/>
        <v>0</v>
      </c>
      <c r="W182" s="20">
        <f t="shared" si="127"/>
        <v>0</v>
      </c>
      <c r="X182" s="20">
        <f t="shared" si="128"/>
        <v>0</v>
      </c>
      <c r="Y182" s="67">
        <f t="shared" si="129"/>
        <v>0</v>
      </c>
      <c r="Z182" s="117"/>
      <c r="AA182" s="106"/>
      <c r="AB182" s="106"/>
      <c r="AC182" s="106"/>
      <c r="AD182" s="106"/>
      <c r="AE182" s="106"/>
      <c r="AF182" s="106"/>
      <c r="AG182" s="106"/>
      <c r="AH182" s="106"/>
      <c r="AI182" s="108"/>
      <c r="AJ182" s="108"/>
    </row>
    <row r="183" spans="1:36" s="50" customFormat="1" ht="18.75" x14ac:dyDescent="0.25">
      <c r="A183" s="111"/>
      <c r="B183" s="114"/>
      <c r="C183" s="120"/>
      <c r="D183" s="120"/>
      <c r="E183" s="385"/>
      <c r="F183" s="385"/>
      <c r="G183" s="385"/>
      <c r="H183" s="385"/>
      <c r="I183" s="385"/>
      <c r="J183" s="385"/>
      <c r="K183" s="385"/>
      <c r="L183" s="385"/>
      <c r="M183" s="385"/>
      <c r="N183" s="385"/>
      <c r="O183" s="385"/>
      <c r="P183" s="385"/>
      <c r="Q183" s="385"/>
      <c r="R183" s="395"/>
      <c r="S183" s="395"/>
      <c r="T183" s="395"/>
      <c r="U183" s="395"/>
      <c r="V183" s="20">
        <f t="shared" si="126"/>
        <v>0</v>
      </c>
      <c r="W183" s="20">
        <f t="shared" si="127"/>
        <v>0</v>
      </c>
      <c r="X183" s="20">
        <f t="shared" si="128"/>
        <v>0</v>
      </c>
      <c r="Y183" s="67">
        <f t="shared" si="129"/>
        <v>0</v>
      </c>
      <c r="Z183" s="117"/>
      <c r="AA183" s="106"/>
      <c r="AB183" s="106"/>
      <c r="AC183" s="106"/>
      <c r="AD183" s="106"/>
      <c r="AE183" s="106"/>
      <c r="AF183" s="106"/>
      <c r="AG183" s="106"/>
      <c r="AH183" s="106"/>
      <c r="AI183" s="108"/>
      <c r="AJ183" s="108"/>
    </row>
    <row r="184" spans="1:36" s="50" customFormat="1" ht="19.5" thickBot="1" x14ac:dyDescent="0.3">
      <c r="A184" s="112"/>
      <c r="B184" s="115"/>
      <c r="C184" s="121"/>
      <c r="D184" s="12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1"/>
      <c r="R184" s="396"/>
      <c r="S184" s="396"/>
      <c r="T184" s="396"/>
      <c r="U184" s="396"/>
      <c r="V184" s="21">
        <f t="shared" si="126"/>
        <v>0</v>
      </c>
      <c r="W184" s="21">
        <f t="shared" si="127"/>
        <v>0</v>
      </c>
      <c r="X184" s="21">
        <f t="shared" si="128"/>
        <v>0</v>
      </c>
      <c r="Y184" s="68">
        <f t="shared" si="129"/>
        <v>0</v>
      </c>
      <c r="Z184" s="118"/>
      <c r="AA184" s="104"/>
      <c r="AB184" s="104"/>
      <c r="AC184" s="104"/>
      <c r="AD184" s="104"/>
      <c r="AE184" s="104"/>
      <c r="AF184" s="104"/>
      <c r="AG184" s="104"/>
      <c r="AH184" s="104"/>
      <c r="AI184" s="109"/>
      <c r="AJ184" s="109"/>
    </row>
    <row r="185" spans="1:36" s="50" customFormat="1" ht="18.75" x14ac:dyDescent="0.25">
      <c r="A185" s="110">
        <v>32</v>
      </c>
      <c r="B185" s="113" t="s">
        <v>377</v>
      </c>
      <c r="C185" s="119" t="s">
        <v>133</v>
      </c>
      <c r="D185" s="119">
        <f>100*0.9</f>
        <v>90</v>
      </c>
      <c r="E185" s="381" t="s">
        <v>378</v>
      </c>
      <c r="F185" s="381">
        <v>12.5</v>
      </c>
      <c r="G185" s="381">
        <v>6.8</v>
      </c>
      <c r="H185" s="381">
        <v>9.5</v>
      </c>
      <c r="I185" s="381">
        <v>12.5</v>
      </c>
      <c r="J185" s="381">
        <v>6.8</v>
      </c>
      <c r="K185" s="381">
        <v>9.5</v>
      </c>
      <c r="L185" s="381">
        <v>15</v>
      </c>
      <c r="M185" s="381">
        <v>10</v>
      </c>
      <c r="N185" s="381">
        <v>14</v>
      </c>
      <c r="O185" s="381">
        <v>16</v>
      </c>
      <c r="P185" s="381">
        <v>10</v>
      </c>
      <c r="Q185" s="381">
        <v>12</v>
      </c>
      <c r="R185" s="409">
        <v>0.39</v>
      </c>
      <c r="S185" s="409">
        <v>0.39</v>
      </c>
      <c r="T185" s="409">
        <v>0.39</v>
      </c>
      <c r="U185" s="409">
        <v>0.39</v>
      </c>
      <c r="V185" s="19">
        <f t="shared" ref="V185:V188" si="135">IF(AND(F185=0,G185=0,H185=0),0,IF(AND(F185=0,G185=0),H185,IF(AND(F185=0,H185=0),G185,IF(AND(G185=0,H185=0),F185,IF(F185=0,(G185+H185)/2,IF(G185=0,(F185+H185)/2,IF(H185=0,(F185+G185)/2,(F185+G185+H185)/3)))))))</f>
        <v>9.6</v>
      </c>
      <c r="W185" s="19">
        <f t="shared" ref="W185:W188" si="136">IF(AND(I185=0,J185=0,K185=0),0,IF(AND(I185=0,J185=0),K185,IF(AND(I185=0,K185=0),J185,IF(AND(J185=0,K185=0),I185,IF(I185=0,(J185+K185)/2,IF(J185=0,(I185+K185)/2,IF(K185=0,(I185+J185)/2,(I185+J185+K185)/3)))))))</f>
        <v>9.6</v>
      </c>
      <c r="X185" s="19">
        <f t="shared" ref="X185:X188" si="137">IF(AND(L185=0,M185=0,N185=0),0,IF(AND(L185=0,M185=0),N185,IF(AND(L185=0,N185=0),M185,IF(AND(M185=0,N185=0),L185,IF(L185=0,(M185+N185)/2,IF(M185=0,(L185+N185)/2,IF(N185=0,(L185+M185)/2,(L185+M185+N185)/3)))))))</f>
        <v>13</v>
      </c>
      <c r="Y185" s="66">
        <f t="shared" ref="Y185:Y188" si="138">IF(AND(O185=0,P185=0,Q185=0),0,IF(AND(O185=0,P185=0),Q185,IF(AND(O185=0,Q185=0),P185,IF(AND(P185=0,Q185=0),O185,IF(O185=0,(P185+Q185)/2,IF(P185=0,(O185+Q185)/2,IF(Q185=0,(O185+P185)/2,(O185+P185+Q185)/3)))))))</f>
        <v>12.666666666666666</v>
      </c>
      <c r="Z185" s="116">
        <f>SUM(V185:V188)</f>
        <v>9.6</v>
      </c>
      <c r="AA185" s="105">
        <f>SUM(W185:W188)</f>
        <v>9.6</v>
      </c>
      <c r="AB185" s="105">
        <f>SUM(X185:X188)</f>
        <v>13</v>
      </c>
      <c r="AC185" s="105">
        <f>SUM(Y185:Y188)</f>
        <v>12.666666666666666</v>
      </c>
      <c r="AD185" s="105">
        <f t="shared" ref="AD185" si="139">Z185*0.38*0.9*SQRT(3)</f>
        <v>5.6866692114101376</v>
      </c>
      <c r="AE185" s="105">
        <f t="shared" ref="AE185" si="140">AA185*0.38*0.9*SQRT(3)</f>
        <v>5.6866692114101376</v>
      </c>
      <c r="AF185" s="105">
        <f t="shared" ref="AF185" si="141">AB185*0.38*0.9*SQRT(3)</f>
        <v>7.7006978904512291</v>
      </c>
      <c r="AG185" s="105">
        <f t="shared" ref="AG185" si="142">AC185*0.38*0.9*SQRT(3)</f>
        <v>7.5032440983883761</v>
      </c>
      <c r="AH185" s="105">
        <f>MAX(Z185:AC188)</f>
        <v>13</v>
      </c>
      <c r="AI185" s="107">
        <f t="shared" ref="AI185" si="143">AH185*0.38*0.9*SQRT(3)</f>
        <v>7.7006978904512291</v>
      </c>
      <c r="AJ185" s="107">
        <f>D185-AI185</f>
        <v>82.299302109548776</v>
      </c>
    </row>
    <row r="186" spans="1:36" s="50" customFormat="1" ht="18.75" x14ac:dyDescent="0.25">
      <c r="A186" s="111"/>
      <c r="B186" s="114"/>
      <c r="C186" s="120"/>
      <c r="D186" s="120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94"/>
      <c r="S186" s="394"/>
      <c r="T186" s="394"/>
      <c r="U186" s="394"/>
      <c r="V186" s="20">
        <f t="shared" si="135"/>
        <v>0</v>
      </c>
      <c r="W186" s="20">
        <f t="shared" si="136"/>
        <v>0</v>
      </c>
      <c r="X186" s="20">
        <f t="shared" si="137"/>
        <v>0</v>
      </c>
      <c r="Y186" s="67">
        <f t="shared" si="138"/>
        <v>0</v>
      </c>
      <c r="Z186" s="117"/>
      <c r="AA186" s="106"/>
      <c r="AB186" s="106"/>
      <c r="AC186" s="106"/>
      <c r="AD186" s="106"/>
      <c r="AE186" s="106"/>
      <c r="AF186" s="106"/>
      <c r="AG186" s="106"/>
      <c r="AH186" s="106"/>
      <c r="AI186" s="108"/>
      <c r="AJ186" s="108"/>
    </row>
    <row r="187" spans="1:36" s="50" customFormat="1" ht="18.75" x14ac:dyDescent="0.25">
      <c r="A187" s="111"/>
      <c r="B187" s="114"/>
      <c r="C187" s="120"/>
      <c r="D187" s="120"/>
      <c r="E187" s="385"/>
      <c r="F187" s="385"/>
      <c r="G187" s="385"/>
      <c r="H187" s="385"/>
      <c r="I187" s="385"/>
      <c r="J187" s="385"/>
      <c r="K187" s="385"/>
      <c r="L187" s="385"/>
      <c r="M187" s="385"/>
      <c r="N187" s="385"/>
      <c r="O187" s="385"/>
      <c r="P187" s="385"/>
      <c r="Q187" s="385"/>
      <c r="R187" s="395"/>
      <c r="S187" s="395"/>
      <c r="T187" s="395"/>
      <c r="U187" s="395"/>
      <c r="V187" s="20">
        <f t="shared" si="135"/>
        <v>0</v>
      </c>
      <c r="W187" s="20">
        <f t="shared" si="136"/>
        <v>0</v>
      </c>
      <c r="X187" s="20">
        <f t="shared" si="137"/>
        <v>0</v>
      </c>
      <c r="Y187" s="67">
        <f t="shared" si="138"/>
        <v>0</v>
      </c>
      <c r="Z187" s="117"/>
      <c r="AA187" s="106"/>
      <c r="AB187" s="106"/>
      <c r="AC187" s="106"/>
      <c r="AD187" s="106"/>
      <c r="AE187" s="106"/>
      <c r="AF187" s="106"/>
      <c r="AG187" s="106"/>
      <c r="AH187" s="106"/>
      <c r="AI187" s="108"/>
      <c r="AJ187" s="108"/>
    </row>
    <row r="188" spans="1:36" s="50" customFormat="1" ht="19.5" thickBot="1" x14ac:dyDescent="0.3">
      <c r="A188" s="112"/>
      <c r="B188" s="115"/>
      <c r="C188" s="121"/>
      <c r="D188" s="121"/>
      <c r="E188" s="391"/>
      <c r="F188" s="391"/>
      <c r="G188" s="391"/>
      <c r="H188" s="391"/>
      <c r="I188" s="391"/>
      <c r="J188" s="391"/>
      <c r="K188" s="391"/>
      <c r="L188" s="391"/>
      <c r="M188" s="391"/>
      <c r="N188" s="391"/>
      <c r="O188" s="391"/>
      <c r="P188" s="391"/>
      <c r="Q188" s="391"/>
      <c r="R188" s="396"/>
      <c r="S188" s="396"/>
      <c r="T188" s="396"/>
      <c r="U188" s="396"/>
      <c r="V188" s="21">
        <f t="shared" si="135"/>
        <v>0</v>
      </c>
      <c r="W188" s="21">
        <f t="shared" si="136"/>
        <v>0</v>
      </c>
      <c r="X188" s="21">
        <f t="shared" si="137"/>
        <v>0</v>
      </c>
      <c r="Y188" s="68">
        <f t="shared" si="138"/>
        <v>0</v>
      </c>
      <c r="Z188" s="118"/>
      <c r="AA188" s="104"/>
      <c r="AB188" s="104"/>
      <c r="AC188" s="104"/>
      <c r="AD188" s="104"/>
      <c r="AE188" s="104"/>
      <c r="AF188" s="104"/>
      <c r="AG188" s="104"/>
      <c r="AH188" s="104"/>
      <c r="AI188" s="109"/>
      <c r="AJ188" s="109"/>
    </row>
    <row r="189" spans="1:36" s="50" customFormat="1" ht="31.5" x14ac:dyDescent="0.25">
      <c r="A189" s="110">
        <v>33</v>
      </c>
      <c r="B189" s="113" t="s">
        <v>379</v>
      </c>
      <c r="C189" s="119" t="s">
        <v>133</v>
      </c>
      <c r="D189" s="119">
        <f>100*0.9</f>
        <v>90</v>
      </c>
      <c r="E189" s="381" t="s">
        <v>380</v>
      </c>
      <c r="F189" s="381">
        <v>0</v>
      </c>
      <c r="G189" s="381">
        <v>0</v>
      </c>
      <c r="H189" s="381">
        <v>0</v>
      </c>
      <c r="I189" s="381">
        <v>0</v>
      </c>
      <c r="J189" s="381">
        <v>0</v>
      </c>
      <c r="K189" s="381">
        <v>0</v>
      </c>
      <c r="L189" s="381">
        <v>0</v>
      </c>
      <c r="M189" s="381">
        <v>0</v>
      </c>
      <c r="N189" s="381">
        <v>0</v>
      </c>
      <c r="O189" s="381">
        <v>0</v>
      </c>
      <c r="P189" s="381">
        <v>0</v>
      </c>
      <c r="Q189" s="381">
        <v>0</v>
      </c>
      <c r="R189" s="409">
        <v>0.39</v>
      </c>
      <c r="S189" s="409">
        <v>0.39</v>
      </c>
      <c r="T189" s="409">
        <v>0.39</v>
      </c>
      <c r="U189" s="409">
        <v>0.39</v>
      </c>
      <c r="V189" s="19">
        <f t="shared" ref="V189:V212" si="144">IF(AND(F189=0,G189=0,H189=0),0,IF(AND(F189=0,G189=0),H189,IF(AND(F189=0,H189=0),G189,IF(AND(G189=0,H189=0),F189,IF(F189=0,(G189+H189)/2,IF(G189=0,(F189+H189)/2,IF(H189=0,(F189+G189)/2,(F189+G189+H189)/3)))))))</f>
        <v>0</v>
      </c>
      <c r="W189" s="19">
        <f t="shared" ref="W189:W212" si="145">IF(AND(I189=0,J189=0,K189=0),0,IF(AND(I189=0,J189=0),K189,IF(AND(I189=0,K189=0),J189,IF(AND(J189=0,K189=0),I189,IF(I189=0,(J189+K189)/2,IF(J189=0,(I189+K189)/2,IF(K189=0,(I189+J189)/2,(I189+J189+K189)/3)))))))</f>
        <v>0</v>
      </c>
      <c r="X189" s="19">
        <f t="shared" ref="X189:X212" si="146">IF(AND(L189=0,M189=0,N189=0),0,IF(AND(L189=0,M189=0),N189,IF(AND(L189=0,N189=0),M189,IF(AND(M189=0,N189=0),L189,IF(L189=0,(M189+N189)/2,IF(M189=0,(L189+N189)/2,IF(N189=0,(L189+M189)/2,(L189+M189+N189)/3)))))))</f>
        <v>0</v>
      </c>
      <c r="Y189" s="66">
        <f t="shared" ref="Y189:Y212" si="147">IF(AND(O189=0,P189=0,Q189=0),0,IF(AND(O189=0,P189=0),Q189,IF(AND(O189=0,Q189=0),P189,IF(AND(P189=0,Q189=0),O189,IF(O189=0,(P189+Q189)/2,IF(P189=0,(O189+Q189)/2,IF(Q189=0,(O189+P189)/2,(O189+P189+Q189)/3)))))))</f>
        <v>0</v>
      </c>
      <c r="Z189" s="116">
        <f>SUM(V189:V192)</f>
        <v>0</v>
      </c>
      <c r="AA189" s="105">
        <f>SUM(W189:W192)</f>
        <v>0</v>
      </c>
      <c r="AB189" s="105">
        <f>SUM(X189:X192)</f>
        <v>0</v>
      </c>
      <c r="AC189" s="105">
        <f>SUM(Y189:Y192)</f>
        <v>0</v>
      </c>
      <c r="AD189" s="105">
        <f t="shared" ref="AD189" si="148">Z189*0.38*0.9*SQRT(3)</f>
        <v>0</v>
      </c>
      <c r="AE189" s="105">
        <f t="shared" ref="AE189" si="149">AA189*0.38*0.9*SQRT(3)</f>
        <v>0</v>
      </c>
      <c r="AF189" s="105">
        <f t="shared" ref="AF189" si="150">AB189*0.38*0.9*SQRT(3)</f>
        <v>0</v>
      </c>
      <c r="AG189" s="105">
        <f t="shared" ref="AG189" si="151">AC189*0.38*0.9*SQRT(3)</f>
        <v>0</v>
      </c>
      <c r="AH189" s="105">
        <f>MAX(Z189:AC192)</f>
        <v>0</v>
      </c>
      <c r="AI189" s="107">
        <f t="shared" ref="AI189" si="152">AH189*0.38*0.9*SQRT(3)</f>
        <v>0</v>
      </c>
      <c r="AJ189" s="107">
        <f>D189-AI189</f>
        <v>90</v>
      </c>
    </row>
    <row r="190" spans="1:36" s="50" customFormat="1" ht="18.75" x14ac:dyDescent="0.25">
      <c r="A190" s="111"/>
      <c r="B190" s="114"/>
      <c r="C190" s="120"/>
      <c r="D190" s="120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  <c r="Q190" s="383"/>
      <c r="R190" s="394"/>
      <c r="S190" s="394"/>
      <c r="T190" s="394"/>
      <c r="U190" s="394"/>
      <c r="V190" s="20">
        <f t="shared" si="144"/>
        <v>0</v>
      </c>
      <c r="W190" s="20">
        <f t="shared" si="145"/>
        <v>0</v>
      </c>
      <c r="X190" s="20">
        <f t="shared" si="146"/>
        <v>0</v>
      </c>
      <c r="Y190" s="67">
        <f t="shared" si="147"/>
        <v>0</v>
      </c>
      <c r="Z190" s="117"/>
      <c r="AA190" s="106"/>
      <c r="AB190" s="106"/>
      <c r="AC190" s="106"/>
      <c r="AD190" s="106"/>
      <c r="AE190" s="106"/>
      <c r="AF190" s="106"/>
      <c r="AG190" s="106"/>
      <c r="AH190" s="106"/>
      <c r="AI190" s="108"/>
      <c r="AJ190" s="108"/>
    </row>
    <row r="191" spans="1:36" s="50" customFormat="1" ht="18.75" x14ac:dyDescent="0.25">
      <c r="A191" s="111"/>
      <c r="B191" s="114"/>
      <c r="C191" s="120"/>
      <c r="D191" s="120"/>
      <c r="E191" s="385"/>
      <c r="F191" s="385"/>
      <c r="G191" s="385"/>
      <c r="H191" s="385"/>
      <c r="I191" s="385"/>
      <c r="J191" s="385"/>
      <c r="K191" s="385"/>
      <c r="L191" s="385"/>
      <c r="M191" s="385"/>
      <c r="N191" s="385"/>
      <c r="O191" s="385"/>
      <c r="P191" s="385"/>
      <c r="Q191" s="385"/>
      <c r="R191" s="395"/>
      <c r="S191" s="395"/>
      <c r="T191" s="395"/>
      <c r="U191" s="395"/>
      <c r="V191" s="20">
        <f t="shared" si="144"/>
        <v>0</v>
      </c>
      <c r="W191" s="20">
        <f t="shared" si="145"/>
        <v>0</v>
      </c>
      <c r="X191" s="20">
        <f t="shared" si="146"/>
        <v>0</v>
      </c>
      <c r="Y191" s="67">
        <f t="shared" si="147"/>
        <v>0</v>
      </c>
      <c r="Z191" s="117"/>
      <c r="AA191" s="106"/>
      <c r="AB191" s="106"/>
      <c r="AC191" s="106"/>
      <c r="AD191" s="106"/>
      <c r="AE191" s="106"/>
      <c r="AF191" s="106"/>
      <c r="AG191" s="106"/>
      <c r="AH191" s="106"/>
      <c r="AI191" s="108"/>
      <c r="AJ191" s="108"/>
    </row>
    <row r="192" spans="1:36" s="50" customFormat="1" ht="19.5" thickBot="1" x14ac:dyDescent="0.3">
      <c r="A192" s="112"/>
      <c r="B192" s="115"/>
      <c r="C192" s="121"/>
      <c r="D192" s="121"/>
      <c r="E192" s="391"/>
      <c r="F192" s="391"/>
      <c r="G192" s="391"/>
      <c r="H192" s="391"/>
      <c r="I192" s="391"/>
      <c r="J192" s="391"/>
      <c r="K192" s="391"/>
      <c r="L192" s="391"/>
      <c r="M192" s="391"/>
      <c r="N192" s="391"/>
      <c r="O192" s="391"/>
      <c r="P192" s="391"/>
      <c r="Q192" s="391"/>
      <c r="R192" s="396"/>
      <c r="S192" s="396"/>
      <c r="T192" s="396"/>
      <c r="U192" s="396"/>
      <c r="V192" s="21">
        <f t="shared" si="144"/>
        <v>0</v>
      </c>
      <c r="W192" s="21">
        <f t="shared" si="145"/>
        <v>0</v>
      </c>
      <c r="X192" s="21">
        <f t="shared" si="146"/>
        <v>0</v>
      </c>
      <c r="Y192" s="68">
        <f t="shared" si="147"/>
        <v>0</v>
      </c>
      <c r="Z192" s="118"/>
      <c r="AA192" s="104"/>
      <c r="AB192" s="104"/>
      <c r="AC192" s="104"/>
      <c r="AD192" s="104"/>
      <c r="AE192" s="104"/>
      <c r="AF192" s="104"/>
      <c r="AG192" s="104"/>
      <c r="AH192" s="104"/>
      <c r="AI192" s="109"/>
      <c r="AJ192" s="109"/>
    </row>
    <row r="193" spans="1:36" s="50" customFormat="1" ht="18.75" x14ac:dyDescent="0.25">
      <c r="A193" s="123">
        <v>34</v>
      </c>
      <c r="B193" s="124" t="s">
        <v>381</v>
      </c>
      <c r="C193" s="132" t="s">
        <v>915</v>
      </c>
      <c r="D193" s="132">
        <f>(630+630)*0.9</f>
        <v>1134</v>
      </c>
      <c r="E193" s="392" t="s">
        <v>382</v>
      </c>
      <c r="F193" s="392">
        <v>42</v>
      </c>
      <c r="G193" s="392">
        <v>41</v>
      </c>
      <c r="H193" s="392">
        <v>29</v>
      </c>
      <c r="I193" s="392">
        <v>47</v>
      </c>
      <c r="J193" s="392">
        <v>46</v>
      </c>
      <c r="K193" s="392">
        <v>40</v>
      </c>
      <c r="L193" s="392">
        <v>41</v>
      </c>
      <c r="M193" s="392">
        <v>43</v>
      </c>
      <c r="N193" s="392">
        <v>29</v>
      </c>
      <c r="O193" s="392">
        <v>87</v>
      </c>
      <c r="P193" s="392">
        <v>52</v>
      </c>
      <c r="Q193" s="392">
        <v>51</v>
      </c>
      <c r="R193" s="408">
        <v>0.38900000000000001</v>
      </c>
      <c r="S193" s="408">
        <v>0.38900000000000001</v>
      </c>
      <c r="T193" s="408">
        <v>0.38900000000000001</v>
      </c>
      <c r="U193" s="408">
        <v>0.38900000000000001</v>
      </c>
      <c r="V193" s="22">
        <f t="shared" si="144"/>
        <v>37.333333333333336</v>
      </c>
      <c r="W193" s="22">
        <f t="shared" si="145"/>
        <v>44.333333333333336</v>
      </c>
      <c r="X193" s="22">
        <f t="shared" si="146"/>
        <v>37.666666666666664</v>
      </c>
      <c r="Y193" s="69">
        <f t="shared" si="147"/>
        <v>63.333333333333336</v>
      </c>
      <c r="Z193" s="125">
        <f t="shared" ref="Z193:AB193" si="153">SUM(V193:V212)</f>
        <v>305.33333333333326</v>
      </c>
      <c r="AA193" s="103">
        <f t="shared" si="153"/>
        <v>230.33333333333334</v>
      </c>
      <c r="AB193" s="103">
        <f t="shared" si="153"/>
        <v>312.66666666666663</v>
      </c>
      <c r="AC193" s="103">
        <f>SUM(Y193:Y212)</f>
        <v>292.16666666666663</v>
      </c>
      <c r="AD193" s="105">
        <f t="shared" ref="AD193:AG193" si="154">Z193*0.38*0.9*SQRT(3)</f>
        <v>180.86767352957239</v>
      </c>
      <c r="AE193" s="105">
        <f t="shared" si="154"/>
        <v>136.44057031543073</v>
      </c>
      <c r="AF193" s="105">
        <f t="shared" si="154"/>
        <v>185.21165695495515</v>
      </c>
      <c r="AG193" s="105">
        <f t="shared" si="154"/>
        <v>173.06824874308975</v>
      </c>
      <c r="AH193" s="103">
        <f t="shared" ref="AH193" si="155">MAX(Z193:AC212)</f>
        <v>312.66666666666663</v>
      </c>
      <c r="AI193" s="107">
        <f t="shared" ref="AI193" si="156">AH193*0.38*0.9*SQRT(3)</f>
        <v>185.21165695495515</v>
      </c>
      <c r="AJ193" s="107">
        <f>D193-AI193</f>
        <v>948.78834304504483</v>
      </c>
    </row>
    <row r="194" spans="1:36" s="50" customFormat="1" ht="18.75" x14ac:dyDescent="0.25">
      <c r="A194" s="111"/>
      <c r="B194" s="114"/>
      <c r="C194" s="120"/>
      <c r="D194" s="133"/>
      <c r="E194" s="383" t="s">
        <v>383</v>
      </c>
      <c r="F194" s="383">
        <v>16</v>
      </c>
      <c r="G194" s="383">
        <v>26</v>
      </c>
      <c r="H194" s="383">
        <v>38</v>
      </c>
      <c r="I194" s="383">
        <v>17</v>
      </c>
      <c r="J194" s="383">
        <v>28</v>
      </c>
      <c r="K194" s="383">
        <v>33</v>
      </c>
      <c r="L194" s="383">
        <v>43</v>
      </c>
      <c r="M194" s="383">
        <v>31</v>
      </c>
      <c r="N194" s="383">
        <v>32</v>
      </c>
      <c r="O194" s="383">
        <v>43</v>
      </c>
      <c r="P194" s="383">
        <v>28</v>
      </c>
      <c r="Q194" s="383">
        <v>68</v>
      </c>
      <c r="R194" s="394">
        <v>0.38900000000000001</v>
      </c>
      <c r="S194" s="394">
        <v>0.38900000000000001</v>
      </c>
      <c r="T194" s="394">
        <v>0.38900000000000001</v>
      </c>
      <c r="U194" s="394">
        <v>0.38900000000000001</v>
      </c>
      <c r="V194" s="20">
        <f t="shared" si="144"/>
        <v>26.666666666666668</v>
      </c>
      <c r="W194" s="20">
        <f t="shared" si="145"/>
        <v>26</v>
      </c>
      <c r="X194" s="20">
        <f t="shared" si="146"/>
        <v>35.333333333333336</v>
      </c>
      <c r="Y194" s="67">
        <f t="shared" si="147"/>
        <v>46.333333333333336</v>
      </c>
      <c r="Z194" s="117"/>
      <c r="AA194" s="106"/>
      <c r="AB194" s="106"/>
      <c r="AC194" s="106"/>
      <c r="AD194" s="106"/>
      <c r="AE194" s="106"/>
      <c r="AF194" s="106"/>
      <c r="AG194" s="106"/>
      <c r="AH194" s="106"/>
      <c r="AI194" s="108"/>
      <c r="AJ194" s="108"/>
    </row>
    <row r="195" spans="1:36" s="50" customFormat="1" ht="18.75" x14ac:dyDescent="0.25">
      <c r="A195" s="111"/>
      <c r="B195" s="114"/>
      <c r="C195" s="120"/>
      <c r="D195" s="133"/>
      <c r="E195" s="385" t="s">
        <v>384</v>
      </c>
      <c r="F195" s="385">
        <v>0</v>
      </c>
      <c r="G195" s="385">
        <v>0</v>
      </c>
      <c r="H195" s="385">
        <v>0</v>
      </c>
      <c r="I195" s="385">
        <v>0</v>
      </c>
      <c r="J195" s="385">
        <v>0</v>
      </c>
      <c r="K195" s="385">
        <v>0</v>
      </c>
      <c r="L195" s="385">
        <v>0</v>
      </c>
      <c r="M195" s="385">
        <v>0</v>
      </c>
      <c r="N195" s="385">
        <v>0</v>
      </c>
      <c r="O195" s="385">
        <v>0</v>
      </c>
      <c r="P195" s="385">
        <v>0</v>
      </c>
      <c r="Q195" s="385">
        <v>0</v>
      </c>
      <c r="R195" s="394">
        <v>0.38900000000000001</v>
      </c>
      <c r="S195" s="394">
        <v>0.38900000000000001</v>
      </c>
      <c r="T195" s="394">
        <v>0.38900000000000001</v>
      </c>
      <c r="U195" s="394">
        <v>0.38900000000000001</v>
      </c>
      <c r="V195" s="20">
        <f t="shared" si="144"/>
        <v>0</v>
      </c>
      <c r="W195" s="20">
        <f t="shared" si="145"/>
        <v>0</v>
      </c>
      <c r="X195" s="20">
        <f t="shared" si="146"/>
        <v>0</v>
      </c>
      <c r="Y195" s="67">
        <f t="shared" si="147"/>
        <v>0</v>
      </c>
      <c r="Z195" s="117"/>
      <c r="AA195" s="106"/>
      <c r="AB195" s="106"/>
      <c r="AC195" s="106"/>
      <c r="AD195" s="106"/>
      <c r="AE195" s="106"/>
      <c r="AF195" s="106"/>
      <c r="AG195" s="106"/>
      <c r="AH195" s="106"/>
      <c r="AI195" s="108"/>
      <c r="AJ195" s="108"/>
    </row>
    <row r="196" spans="1:36" s="50" customFormat="1" ht="18.75" x14ac:dyDescent="0.25">
      <c r="A196" s="111"/>
      <c r="B196" s="114"/>
      <c r="C196" s="120"/>
      <c r="D196" s="133"/>
      <c r="E196" s="383" t="s">
        <v>385</v>
      </c>
      <c r="F196" s="383">
        <v>51</v>
      </c>
      <c r="G196" s="383">
        <v>37</v>
      </c>
      <c r="H196" s="383">
        <v>35</v>
      </c>
      <c r="I196" s="383">
        <v>58</v>
      </c>
      <c r="J196" s="383">
        <v>32</v>
      </c>
      <c r="K196" s="383">
        <v>32</v>
      </c>
      <c r="L196" s="383">
        <v>0</v>
      </c>
      <c r="M196" s="383">
        <v>0</v>
      </c>
      <c r="N196" s="383">
        <v>0</v>
      </c>
      <c r="O196" s="383">
        <v>0</v>
      </c>
      <c r="P196" s="383">
        <v>0</v>
      </c>
      <c r="Q196" s="383">
        <v>0</v>
      </c>
      <c r="R196" s="394">
        <v>0.38900000000000001</v>
      </c>
      <c r="S196" s="394">
        <v>0.38900000000000001</v>
      </c>
      <c r="T196" s="394">
        <v>0.38900000000000001</v>
      </c>
      <c r="U196" s="394">
        <v>0.38900000000000001</v>
      </c>
      <c r="V196" s="20">
        <f t="shared" si="144"/>
        <v>41</v>
      </c>
      <c r="W196" s="20">
        <f t="shared" si="145"/>
        <v>40.666666666666664</v>
      </c>
      <c r="X196" s="20">
        <f t="shared" si="146"/>
        <v>0</v>
      </c>
      <c r="Y196" s="67">
        <f t="shared" si="147"/>
        <v>0</v>
      </c>
      <c r="Z196" s="117"/>
      <c r="AA196" s="106"/>
      <c r="AB196" s="106"/>
      <c r="AC196" s="106"/>
      <c r="AD196" s="106"/>
      <c r="AE196" s="106"/>
      <c r="AF196" s="106"/>
      <c r="AG196" s="106"/>
      <c r="AH196" s="106"/>
      <c r="AI196" s="108"/>
      <c r="AJ196" s="108"/>
    </row>
    <row r="197" spans="1:36" s="50" customFormat="1" ht="18.75" x14ac:dyDescent="0.25">
      <c r="A197" s="111"/>
      <c r="B197" s="114"/>
      <c r="C197" s="120"/>
      <c r="D197" s="133"/>
      <c r="E197" s="385" t="s">
        <v>386</v>
      </c>
      <c r="F197" s="385">
        <v>46</v>
      </c>
      <c r="G197" s="385">
        <v>40</v>
      </c>
      <c r="H197" s="385">
        <v>40</v>
      </c>
      <c r="I197" s="385">
        <v>12</v>
      </c>
      <c r="J197" s="385">
        <v>24</v>
      </c>
      <c r="K197" s="385">
        <v>16</v>
      </c>
      <c r="L197" s="385">
        <v>49</v>
      </c>
      <c r="M197" s="385">
        <v>67</v>
      </c>
      <c r="N197" s="385">
        <v>69</v>
      </c>
      <c r="O197" s="385">
        <v>15</v>
      </c>
      <c r="P197" s="385">
        <v>25</v>
      </c>
      <c r="Q197" s="385">
        <v>24</v>
      </c>
      <c r="R197" s="395">
        <v>0.38900000000000001</v>
      </c>
      <c r="S197" s="395">
        <v>0.38900000000000001</v>
      </c>
      <c r="T197" s="395">
        <v>0.38900000000000001</v>
      </c>
      <c r="U197" s="395">
        <v>0.38900000000000001</v>
      </c>
      <c r="V197" s="20">
        <f t="shared" si="144"/>
        <v>42</v>
      </c>
      <c r="W197" s="20">
        <f t="shared" si="145"/>
        <v>17.333333333333332</v>
      </c>
      <c r="X197" s="20">
        <f t="shared" si="146"/>
        <v>61.666666666666664</v>
      </c>
      <c r="Y197" s="67">
        <f t="shared" si="147"/>
        <v>21.333333333333332</v>
      </c>
      <c r="Z197" s="117"/>
      <c r="AA197" s="106"/>
      <c r="AB197" s="106"/>
      <c r="AC197" s="106"/>
      <c r="AD197" s="106"/>
      <c r="AE197" s="106"/>
      <c r="AF197" s="106"/>
      <c r="AG197" s="106"/>
      <c r="AH197" s="106"/>
      <c r="AI197" s="108"/>
      <c r="AJ197" s="108"/>
    </row>
    <row r="198" spans="1:36" s="50" customFormat="1" ht="18.75" x14ac:dyDescent="0.25">
      <c r="A198" s="111"/>
      <c r="B198" s="114"/>
      <c r="C198" s="120"/>
      <c r="D198" s="133"/>
      <c r="E198" s="383" t="s">
        <v>150</v>
      </c>
      <c r="F198" s="383">
        <v>0</v>
      </c>
      <c r="G198" s="383">
        <v>0</v>
      </c>
      <c r="H198" s="383">
        <v>0</v>
      </c>
      <c r="I198" s="383">
        <v>0</v>
      </c>
      <c r="J198" s="383">
        <v>0</v>
      </c>
      <c r="K198" s="383">
        <v>0</v>
      </c>
      <c r="L198" s="383">
        <v>0</v>
      </c>
      <c r="M198" s="383">
        <v>0</v>
      </c>
      <c r="N198" s="383">
        <v>1</v>
      </c>
      <c r="O198" s="383">
        <v>0</v>
      </c>
      <c r="P198" s="383">
        <v>9</v>
      </c>
      <c r="Q198" s="383">
        <v>12</v>
      </c>
      <c r="R198" s="394">
        <v>0.38900000000000001</v>
      </c>
      <c r="S198" s="394">
        <v>0.38900000000000001</v>
      </c>
      <c r="T198" s="394">
        <v>0.38900000000000001</v>
      </c>
      <c r="U198" s="394">
        <v>0.38900000000000001</v>
      </c>
      <c r="V198" s="20">
        <f t="shared" si="144"/>
        <v>0</v>
      </c>
      <c r="W198" s="20">
        <f t="shared" si="145"/>
        <v>0</v>
      </c>
      <c r="X198" s="20">
        <f t="shared" si="146"/>
        <v>1</v>
      </c>
      <c r="Y198" s="67">
        <f t="shared" si="147"/>
        <v>10.5</v>
      </c>
      <c r="Z198" s="117"/>
      <c r="AA198" s="106"/>
      <c r="AB198" s="106"/>
      <c r="AC198" s="106"/>
      <c r="AD198" s="106"/>
      <c r="AE198" s="106"/>
      <c r="AF198" s="106"/>
      <c r="AG198" s="106"/>
      <c r="AH198" s="106"/>
      <c r="AI198" s="108"/>
      <c r="AJ198" s="108"/>
    </row>
    <row r="199" spans="1:36" s="50" customFormat="1" ht="18.75" x14ac:dyDescent="0.25">
      <c r="A199" s="111"/>
      <c r="B199" s="114"/>
      <c r="C199" s="120"/>
      <c r="D199" s="133"/>
      <c r="E199" s="385" t="s">
        <v>387</v>
      </c>
      <c r="F199" s="385">
        <v>53</v>
      </c>
      <c r="G199" s="385">
        <v>58</v>
      </c>
      <c r="H199" s="385">
        <v>77</v>
      </c>
      <c r="I199" s="385">
        <v>36</v>
      </c>
      <c r="J199" s="385">
        <v>40</v>
      </c>
      <c r="K199" s="385">
        <v>23</v>
      </c>
      <c r="L199" s="385">
        <v>77</v>
      </c>
      <c r="M199" s="385">
        <v>89</v>
      </c>
      <c r="N199" s="385">
        <v>76</v>
      </c>
      <c r="O199" s="385">
        <v>47</v>
      </c>
      <c r="P199" s="385">
        <v>62</v>
      </c>
      <c r="Q199" s="385">
        <v>52</v>
      </c>
      <c r="R199" s="395">
        <v>0.38900000000000001</v>
      </c>
      <c r="S199" s="395">
        <v>0.38900000000000001</v>
      </c>
      <c r="T199" s="395">
        <v>0.38900000000000001</v>
      </c>
      <c r="U199" s="395">
        <v>0.38900000000000001</v>
      </c>
      <c r="V199" s="20">
        <f t="shared" si="144"/>
        <v>62.666666666666664</v>
      </c>
      <c r="W199" s="20">
        <f t="shared" si="145"/>
        <v>33</v>
      </c>
      <c r="X199" s="20">
        <f t="shared" si="146"/>
        <v>80.666666666666671</v>
      </c>
      <c r="Y199" s="67">
        <f t="shared" si="147"/>
        <v>53.666666666666664</v>
      </c>
      <c r="Z199" s="117"/>
      <c r="AA199" s="106"/>
      <c r="AB199" s="106"/>
      <c r="AC199" s="106"/>
      <c r="AD199" s="106"/>
      <c r="AE199" s="106"/>
      <c r="AF199" s="106"/>
      <c r="AG199" s="106"/>
      <c r="AH199" s="106"/>
      <c r="AI199" s="108"/>
      <c r="AJ199" s="108"/>
    </row>
    <row r="200" spans="1:36" s="50" customFormat="1" ht="18.75" x14ac:dyDescent="0.25">
      <c r="A200" s="111"/>
      <c r="B200" s="114"/>
      <c r="C200" s="120"/>
      <c r="D200" s="133"/>
      <c r="E200" s="383" t="s">
        <v>284</v>
      </c>
      <c r="F200" s="383">
        <v>0</v>
      </c>
      <c r="G200" s="383">
        <v>0</v>
      </c>
      <c r="H200" s="383">
        <v>0</v>
      </c>
      <c r="I200" s="383">
        <v>0</v>
      </c>
      <c r="J200" s="383">
        <v>0</v>
      </c>
      <c r="K200" s="383">
        <v>0</v>
      </c>
      <c r="L200" s="383">
        <v>0</v>
      </c>
      <c r="M200" s="383">
        <v>0</v>
      </c>
      <c r="N200" s="383">
        <v>0</v>
      </c>
      <c r="O200" s="383">
        <v>0</v>
      </c>
      <c r="P200" s="383">
        <v>0</v>
      </c>
      <c r="Q200" s="383">
        <v>0</v>
      </c>
      <c r="R200" s="394">
        <v>0.38900000000000001</v>
      </c>
      <c r="S200" s="394">
        <v>0.38900000000000001</v>
      </c>
      <c r="T200" s="394">
        <v>0.38900000000000001</v>
      </c>
      <c r="U200" s="394">
        <v>0.38900000000000001</v>
      </c>
      <c r="V200" s="20">
        <f t="shared" si="144"/>
        <v>0</v>
      </c>
      <c r="W200" s="20">
        <f t="shared" si="145"/>
        <v>0</v>
      </c>
      <c r="X200" s="20">
        <f t="shared" si="146"/>
        <v>0</v>
      </c>
      <c r="Y200" s="67">
        <f t="shared" si="147"/>
        <v>0</v>
      </c>
      <c r="Z200" s="117"/>
      <c r="AA200" s="106"/>
      <c r="AB200" s="106"/>
      <c r="AC200" s="106"/>
      <c r="AD200" s="106"/>
      <c r="AE200" s="106"/>
      <c r="AF200" s="106"/>
      <c r="AG200" s="106"/>
      <c r="AH200" s="106"/>
      <c r="AI200" s="108"/>
      <c r="AJ200" s="108"/>
    </row>
    <row r="201" spans="1:36" s="50" customFormat="1" ht="18.75" x14ac:dyDescent="0.25">
      <c r="A201" s="111"/>
      <c r="B201" s="114"/>
      <c r="C201" s="120"/>
      <c r="D201" s="133"/>
      <c r="E201" s="385" t="s">
        <v>388</v>
      </c>
      <c r="F201" s="385">
        <v>12</v>
      </c>
      <c r="G201" s="385">
        <v>27</v>
      </c>
      <c r="H201" s="385">
        <v>11</v>
      </c>
      <c r="I201" s="385">
        <v>5</v>
      </c>
      <c r="J201" s="385">
        <v>10</v>
      </c>
      <c r="K201" s="385">
        <v>5</v>
      </c>
      <c r="L201" s="385">
        <v>4</v>
      </c>
      <c r="M201" s="385">
        <v>43</v>
      </c>
      <c r="N201" s="385">
        <v>29</v>
      </c>
      <c r="O201" s="385">
        <v>5</v>
      </c>
      <c r="P201" s="385">
        <v>20</v>
      </c>
      <c r="Q201" s="385">
        <v>18</v>
      </c>
      <c r="R201" s="395">
        <v>0.38900000000000001</v>
      </c>
      <c r="S201" s="395">
        <v>0.38900000000000001</v>
      </c>
      <c r="T201" s="395">
        <v>0.38900000000000001</v>
      </c>
      <c r="U201" s="395">
        <v>0.38900000000000001</v>
      </c>
      <c r="V201" s="20">
        <f t="shared" si="144"/>
        <v>16.666666666666668</v>
      </c>
      <c r="W201" s="20">
        <f t="shared" si="145"/>
        <v>6.666666666666667</v>
      </c>
      <c r="X201" s="20">
        <f t="shared" si="146"/>
        <v>25.333333333333332</v>
      </c>
      <c r="Y201" s="67">
        <f t="shared" si="147"/>
        <v>14.333333333333334</v>
      </c>
      <c r="Z201" s="117"/>
      <c r="AA201" s="106"/>
      <c r="AB201" s="106"/>
      <c r="AC201" s="106"/>
      <c r="AD201" s="106"/>
      <c r="AE201" s="106"/>
      <c r="AF201" s="106"/>
      <c r="AG201" s="106"/>
      <c r="AH201" s="106"/>
      <c r="AI201" s="108"/>
      <c r="AJ201" s="108"/>
    </row>
    <row r="202" spans="1:36" s="50" customFormat="1" ht="18.75" x14ac:dyDescent="0.25">
      <c r="A202" s="111"/>
      <c r="B202" s="114"/>
      <c r="C202" s="120"/>
      <c r="D202" s="133"/>
      <c r="E202" s="383" t="s">
        <v>389</v>
      </c>
      <c r="F202" s="383">
        <v>0</v>
      </c>
      <c r="G202" s="383">
        <v>0</v>
      </c>
      <c r="H202" s="383">
        <v>0</v>
      </c>
      <c r="I202" s="383">
        <v>0</v>
      </c>
      <c r="J202" s="383">
        <v>0</v>
      </c>
      <c r="K202" s="383">
        <v>0</v>
      </c>
      <c r="L202" s="383">
        <v>3</v>
      </c>
      <c r="M202" s="383">
        <v>3</v>
      </c>
      <c r="N202" s="383">
        <v>5</v>
      </c>
      <c r="O202" s="383">
        <v>3</v>
      </c>
      <c r="P202" s="383">
        <v>3</v>
      </c>
      <c r="Q202" s="383">
        <v>6</v>
      </c>
      <c r="R202" s="394">
        <v>0.38900000000000001</v>
      </c>
      <c r="S202" s="394">
        <v>0.38900000000000001</v>
      </c>
      <c r="T202" s="394">
        <v>0.38900000000000001</v>
      </c>
      <c r="U202" s="394">
        <v>0.38900000000000001</v>
      </c>
      <c r="V202" s="20">
        <f t="shared" si="144"/>
        <v>0</v>
      </c>
      <c r="W202" s="20">
        <f t="shared" si="145"/>
        <v>0</v>
      </c>
      <c r="X202" s="20">
        <f t="shared" si="146"/>
        <v>3.6666666666666665</v>
      </c>
      <c r="Y202" s="67">
        <f t="shared" si="147"/>
        <v>4</v>
      </c>
      <c r="Z202" s="117"/>
      <c r="AA202" s="106"/>
      <c r="AB202" s="106"/>
      <c r="AC202" s="106"/>
      <c r="AD202" s="106"/>
      <c r="AE202" s="106"/>
      <c r="AF202" s="106"/>
      <c r="AG202" s="106"/>
      <c r="AH202" s="106"/>
      <c r="AI202" s="108"/>
      <c r="AJ202" s="108"/>
    </row>
    <row r="203" spans="1:36" s="50" customFormat="1" ht="18.75" x14ac:dyDescent="0.25">
      <c r="A203" s="111"/>
      <c r="B203" s="114"/>
      <c r="C203" s="120"/>
      <c r="D203" s="133"/>
      <c r="E203" s="385" t="s">
        <v>390</v>
      </c>
      <c r="F203" s="385">
        <v>77</v>
      </c>
      <c r="G203" s="385">
        <v>51</v>
      </c>
      <c r="H203" s="385">
        <v>68</v>
      </c>
      <c r="I203" s="385">
        <v>39</v>
      </c>
      <c r="J203" s="385">
        <v>41</v>
      </c>
      <c r="K203" s="385">
        <v>28</v>
      </c>
      <c r="L203" s="385">
        <v>5</v>
      </c>
      <c r="M203" s="385">
        <v>5</v>
      </c>
      <c r="N203" s="385">
        <v>7</v>
      </c>
      <c r="O203" s="385">
        <v>6</v>
      </c>
      <c r="P203" s="385">
        <v>5</v>
      </c>
      <c r="Q203" s="385">
        <v>9</v>
      </c>
      <c r="R203" s="395">
        <v>0.38900000000000001</v>
      </c>
      <c r="S203" s="395">
        <v>0.38900000000000001</v>
      </c>
      <c r="T203" s="395">
        <v>0.38900000000000001</v>
      </c>
      <c r="U203" s="395">
        <v>0.38900000000000001</v>
      </c>
      <c r="V203" s="20">
        <f t="shared" si="144"/>
        <v>65.333333333333329</v>
      </c>
      <c r="W203" s="20">
        <f t="shared" si="145"/>
        <v>36</v>
      </c>
      <c r="X203" s="20">
        <f t="shared" si="146"/>
        <v>5.666666666666667</v>
      </c>
      <c r="Y203" s="67">
        <f t="shared" si="147"/>
        <v>6.666666666666667</v>
      </c>
      <c r="Z203" s="117"/>
      <c r="AA203" s="106"/>
      <c r="AB203" s="106"/>
      <c r="AC203" s="106"/>
      <c r="AD203" s="106"/>
      <c r="AE203" s="106"/>
      <c r="AF203" s="106"/>
      <c r="AG203" s="106"/>
      <c r="AH203" s="106"/>
      <c r="AI203" s="108"/>
      <c r="AJ203" s="108"/>
    </row>
    <row r="204" spans="1:36" s="50" customFormat="1" ht="18.75" x14ac:dyDescent="0.25">
      <c r="A204" s="111"/>
      <c r="B204" s="114"/>
      <c r="C204" s="120"/>
      <c r="D204" s="133"/>
      <c r="E204" s="383" t="s">
        <v>391</v>
      </c>
      <c r="F204" s="383">
        <v>5</v>
      </c>
      <c r="G204" s="383">
        <v>8</v>
      </c>
      <c r="H204" s="383">
        <v>15</v>
      </c>
      <c r="I204" s="383">
        <v>28</v>
      </c>
      <c r="J204" s="383">
        <v>9</v>
      </c>
      <c r="K204" s="383">
        <v>30</v>
      </c>
      <c r="L204" s="383">
        <v>0</v>
      </c>
      <c r="M204" s="383">
        <v>8</v>
      </c>
      <c r="N204" s="383">
        <v>2</v>
      </c>
      <c r="O204" s="383">
        <v>6</v>
      </c>
      <c r="P204" s="383">
        <v>5</v>
      </c>
      <c r="Q204" s="383">
        <v>3</v>
      </c>
      <c r="R204" s="394">
        <v>0.38900000000000001</v>
      </c>
      <c r="S204" s="394">
        <v>0.38900000000000001</v>
      </c>
      <c r="T204" s="394">
        <v>0.38900000000000001</v>
      </c>
      <c r="U204" s="394">
        <v>0.38900000000000001</v>
      </c>
      <c r="V204" s="20">
        <f t="shared" si="144"/>
        <v>9.3333333333333339</v>
      </c>
      <c r="W204" s="20">
        <f t="shared" si="145"/>
        <v>22.333333333333332</v>
      </c>
      <c r="X204" s="20">
        <f t="shared" si="146"/>
        <v>5</v>
      </c>
      <c r="Y204" s="67">
        <f t="shared" si="147"/>
        <v>4.666666666666667</v>
      </c>
      <c r="Z204" s="117"/>
      <c r="AA204" s="106"/>
      <c r="AB204" s="106"/>
      <c r="AC204" s="106"/>
      <c r="AD204" s="106"/>
      <c r="AE204" s="106"/>
      <c r="AF204" s="106"/>
      <c r="AG204" s="106"/>
      <c r="AH204" s="106"/>
      <c r="AI204" s="108"/>
      <c r="AJ204" s="108"/>
    </row>
    <row r="205" spans="1:36" s="50" customFormat="1" ht="18.75" x14ac:dyDescent="0.25">
      <c r="A205" s="111"/>
      <c r="B205" s="114"/>
      <c r="C205" s="120"/>
      <c r="D205" s="133"/>
      <c r="E205" s="385" t="s">
        <v>392</v>
      </c>
      <c r="F205" s="385">
        <v>0</v>
      </c>
      <c r="G205" s="385">
        <v>0</v>
      </c>
      <c r="H205" s="385">
        <v>0</v>
      </c>
      <c r="I205" s="385">
        <v>0</v>
      </c>
      <c r="J205" s="385">
        <v>0</v>
      </c>
      <c r="K205" s="385">
        <v>0</v>
      </c>
      <c r="L205" s="385">
        <v>19</v>
      </c>
      <c r="M205" s="385">
        <v>22</v>
      </c>
      <c r="N205" s="385">
        <v>6</v>
      </c>
      <c r="O205" s="385">
        <v>28</v>
      </c>
      <c r="P205" s="385">
        <v>29</v>
      </c>
      <c r="Q205" s="385">
        <v>26</v>
      </c>
      <c r="R205" s="395">
        <v>0.38900000000000001</v>
      </c>
      <c r="S205" s="395">
        <v>0.38900000000000001</v>
      </c>
      <c r="T205" s="395">
        <v>0.38900000000000001</v>
      </c>
      <c r="U205" s="395">
        <v>0.38900000000000001</v>
      </c>
      <c r="V205" s="20">
        <f t="shared" si="144"/>
        <v>0</v>
      </c>
      <c r="W205" s="20">
        <f t="shared" si="145"/>
        <v>0</v>
      </c>
      <c r="X205" s="20">
        <f t="shared" si="146"/>
        <v>15.666666666666666</v>
      </c>
      <c r="Y205" s="67">
        <f t="shared" si="147"/>
        <v>27.666666666666668</v>
      </c>
      <c r="Z205" s="117"/>
      <c r="AA205" s="106"/>
      <c r="AB205" s="106"/>
      <c r="AC205" s="106"/>
      <c r="AD205" s="106"/>
      <c r="AE205" s="106"/>
      <c r="AF205" s="106"/>
      <c r="AG205" s="106"/>
      <c r="AH205" s="106"/>
      <c r="AI205" s="108"/>
      <c r="AJ205" s="108"/>
    </row>
    <row r="206" spans="1:36" s="50" customFormat="1" ht="18.75" x14ac:dyDescent="0.25">
      <c r="A206" s="111"/>
      <c r="B206" s="114"/>
      <c r="C206" s="120"/>
      <c r="D206" s="133"/>
      <c r="E206" s="383" t="s">
        <v>393</v>
      </c>
      <c r="F206" s="383">
        <v>0</v>
      </c>
      <c r="G206" s="383">
        <v>0</v>
      </c>
      <c r="H206" s="383">
        <v>0</v>
      </c>
      <c r="I206" s="383">
        <v>0</v>
      </c>
      <c r="J206" s="383">
        <v>0</v>
      </c>
      <c r="K206" s="383">
        <v>0</v>
      </c>
      <c r="L206" s="383">
        <v>47</v>
      </c>
      <c r="M206" s="383">
        <v>30</v>
      </c>
      <c r="N206" s="383">
        <v>34</v>
      </c>
      <c r="O206" s="383">
        <v>46</v>
      </c>
      <c r="P206" s="383">
        <v>28</v>
      </c>
      <c r="Q206" s="383">
        <v>33</v>
      </c>
      <c r="R206" s="394">
        <v>0.38900000000000001</v>
      </c>
      <c r="S206" s="394">
        <v>0.38900000000000001</v>
      </c>
      <c r="T206" s="394">
        <v>0.38900000000000001</v>
      </c>
      <c r="U206" s="394">
        <v>0.38900000000000001</v>
      </c>
      <c r="V206" s="20">
        <f t="shared" si="144"/>
        <v>0</v>
      </c>
      <c r="W206" s="20">
        <f t="shared" si="145"/>
        <v>0</v>
      </c>
      <c r="X206" s="20">
        <f t="shared" si="146"/>
        <v>37</v>
      </c>
      <c r="Y206" s="67">
        <f t="shared" si="147"/>
        <v>35.666666666666664</v>
      </c>
      <c r="Z206" s="117"/>
      <c r="AA206" s="106"/>
      <c r="AB206" s="106"/>
      <c r="AC206" s="106"/>
      <c r="AD206" s="106"/>
      <c r="AE206" s="106"/>
      <c r="AF206" s="106"/>
      <c r="AG206" s="106"/>
      <c r="AH206" s="106"/>
      <c r="AI206" s="108"/>
      <c r="AJ206" s="108"/>
    </row>
    <row r="207" spans="1:36" s="50" customFormat="1" ht="18.75" x14ac:dyDescent="0.25">
      <c r="A207" s="111"/>
      <c r="B207" s="114"/>
      <c r="C207" s="120"/>
      <c r="D207" s="133"/>
      <c r="E207" s="385" t="s">
        <v>394</v>
      </c>
      <c r="F207" s="385">
        <v>4</v>
      </c>
      <c r="G207" s="385">
        <v>3</v>
      </c>
      <c r="H207" s="385">
        <v>6</v>
      </c>
      <c r="I207" s="385">
        <v>3</v>
      </c>
      <c r="J207" s="385">
        <v>3</v>
      </c>
      <c r="K207" s="385">
        <v>6</v>
      </c>
      <c r="L207" s="385">
        <v>3</v>
      </c>
      <c r="M207" s="385">
        <v>3</v>
      </c>
      <c r="N207" s="385">
        <v>6</v>
      </c>
      <c r="O207" s="385">
        <v>3</v>
      </c>
      <c r="P207" s="385">
        <v>3</v>
      </c>
      <c r="Q207" s="385">
        <v>6</v>
      </c>
      <c r="R207" s="395">
        <v>0.38900000000000001</v>
      </c>
      <c r="S207" s="395">
        <v>0.38900000000000001</v>
      </c>
      <c r="T207" s="395">
        <v>0.38900000000000001</v>
      </c>
      <c r="U207" s="395">
        <v>0.38900000000000001</v>
      </c>
      <c r="V207" s="20">
        <f t="shared" si="144"/>
        <v>4.333333333333333</v>
      </c>
      <c r="W207" s="20">
        <f t="shared" si="145"/>
        <v>4</v>
      </c>
      <c r="X207" s="20">
        <f t="shared" si="146"/>
        <v>4</v>
      </c>
      <c r="Y207" s="67">
        <f t="shared" si="147"/>
        <v>4</v>
      </c>
      <c r="Z207" s="117"/>
      <c r="AA207" s="106"/>
      <c r="AB207" s="106"/>
      <c r="AC207" s="106"/>
      <c r="AD207" s="106"/>
      <c r="AE207" s="106"/>
      <c r="AF207" s="106"/>
      <c r="AG207" s="106"/>
      <c r="AH207" s="106"/>
      <c r="AI207" s="108"/>
      <c r="AJ207" s="108"/>
    </row>
    <row r="208" spans="1:36" s="50" customFormat="1" ht="18.75" x14ac:dyDescent="0.25">
      <c r="A208" s="111"/>
      <c r="B208" s="114"/>
      <c r="C208" s="120"/>
      <c r="D208" s="133"/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383"/>
      <c r="Q208" s="383"/>
      <c r="R208" s="394"/>
      <c r="S208" s="394"/>
      <c r="T208" s="394"/>
      <c r="U208" s="394"/>
      <c r="V208" s="20">
        <f t="shared" si="144"/>
        <v>0</v>
      </c>
      <c r="W208" s="20">
        <f t="shared" si="145"/>
        <v>0</v>
      </c>
      <c r="X208" s="20">
        <f t="shared" si="146"/>
        <v>0</v>
      </c>
      <c r="Y208" s="67">
        <f t="shared" si="147"/>
        <v>0</v>
      </c>
      <c r="Z208" s="117"/>
      <c r="AA208" s="106"/>
      <c r="AB208" s="106"/>
      <c r="AC208" s="106"/>
      <c r="AD208" s="106"/>
      <c r="AE208" s="106"/>
      <c r="AF208" s="106"/>
      <c r="AG208" s="106"/>
      <c r="AH208" s="106"/>
      <c r="AI208" s="108"/>
      <c r="AJ208" s="108"/>
    </row>
    <row r="209" spans="1:36" s="50" customFormat="1" ht="18.75" x14ac:dyDescent="0.25">
      <c r="A209" s="111"/>
      <c r="B209" s="114"/>
      <c r="C209" s="120"/>
      <c r="D209" s="133"/>
      <c r="E209" s="385"/>
      <c r="F209" s="385"/>
      <c r="G209" s="385"/>
      <c r="H209" s="385"/>
      <c r="I209" s="385"/>
      <c r="J209" s="385"/>
      <c r="K209" s="385"/>
      <c r="L209" s="385"/>
      <c r="M209" s="385"/>
      <c r="N209" s="385"/>
      <c r="O209" s="385"/>
      <c r="P209" s="385"/>
      <c r="Q209" s="385"/>
      <c r="R209" s="395"/>
      <c r="S209" s="395"/>
      <c r="T209" s="395"/>
      <c r="U209" s="395"/>
      <c r="V209" s="20">
        <f t="shared" si="144"/>
        <v>0</v>
      </c>
      <c r="W209" s="20">
        <f t="shared" si="145"/>
        <v>0</v>
      </c>
      <c r="X209" s="20">
        <f t="shared" si="146"/>
        <v>0</v>
      </c>
      <c r="Y209" s="67">
        <f t="shared" si="147"/>
        <v>0</v>
      </c>
      <c r="Z209" s="117"/>
      <c r="AA209" s="106"/>
      <c r="AB209" s="106"/>
      <c r="AC209" s="106"/>
      <c r="AD209" s="106"/>
      <c r="AE209" s="106"/>
      <c r="AF209" s="106"/>
      <c r="AG209" s="106"/>
      <c r="AH209" s="106"/>
      <c r="AI209" s="108"/>
      <c r="AJ209" s="108"/>
    </row>
    <row r="210" spans="1:36" s="50" customFormat="1" ht="18.75" x14ac:dyDescent="0.25">
      <c r="A210" s="111"/>
      <c r="B210" s="114"/>
      <c r="C210" s="120"/>
      <c r="D210" s="13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94"/>
      <c r="S210" s="394"/>
      <c r="T210" s="394"/>
      <c r="U210" s="394"/>
      <c r="V210" s="20">
        <f t="shared" si="144"/>
        <v>0</v>
      </c>
      <c r="W210" s="20">
        <f t="shared" si="145"/>
        <v>0</v>
      </c>
      <c r="X210" s="20">
        <f t="shared" si="146"/>
        <v>0</v>
      </c>
      <c r="Y210" s="67">
        <f t="shared" si="147"/>
        <v>0</v>
      </c>
      <c r="Z210" s="117"/>
      <c r="AA210" s="106"/>
      <c r="AB210" s="106"/>
      <c r="AC210" s="106"/>
      <c r="AD210" s="106"/>
      <c r="AE210" s="106"/>
      <c r="AF210" s="106"/>
      <c r="AG210" s="106"/>
      <c r="AH210" s="106"/>
      <c r="AI210" s="108"/>
      <c r="AJ210" s="108"/>
    </row>
    <row r="211" spans="1:36" s="50" customFormat="1" ht="18.75" x14ac:dyDescent="0.25">
      <c r="A211" s="111"/>
      <c r="B211" s="114"/>
      <c r="C211" s="120"/>
      <c r="D211" s="133"/>
      <c r="E211" s="385"/>
      <c r="F211" s="385"/>
      <c r="G211" s="385"/>
      <c r="H211" s="385"/>
      <c r="I211" s="385"/>
      <c r="J211" s="385"/>
      <c r="K211" s="385"/>
      <c r="L211" s="385"/>
      <c r="M211" s="385"/>
      <c r="N211" s="385"/>
      <c r="O211" s="385"/>
      <c r="P211" s="385"/>
      <c r="Q211" s="385"/>
      <c r="R211" s="395"/>
      <c r="S211" s="395"/>
      <c r="T211" s="395"/>
      <c r="U211" s="395"/>
      <c r="V211" s="20">
        <f t="shared" si="144"/>
        <v>0</v>
      </c>
      <c r="W211" s="20">
        <f t="shared" si="145"/>
        <v>0</v>
      </c>
      <c r="X211" s="20">
        <f t="shared" si="146"/>
        <v>0</v>
      </c>
      <c r="Y211" s="67">
        <f t="shared" si="147"/>
        <v>0</v>
      </c>
      <c r="Z211" s="117"/>
      <c r="AA211" s="106"/>
      <c r="AB211" s="106"/>
      <c r="AC211" s="106"/>
      <c r="AD211" s="106"/>
      <c r="AE211" s="106"/>
      <c r="AF211" s="106"/>
      <c r="AG211" s="106"/>
      <c r="AH211" s="106"/>
      <c r="AI211" s="108"/>
      <c r="AJ211" s="108"/>
    </row>
    <row r="212" spans="1:36" s="50" customFormat="1" ht="19.5" thickBot="1" x14ac:dyDescent="0.3">
      <c r="A212" s="112"/>
      <c r="B212" s="115"/>
      <c r="C212" s="121"/>
      <c r="D212" s="134"/>
      <c r="E212" s="391"/>
      <c r="F212" s="391"/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1"/>
      <c r="R212" s="396"/>
      <c r="S212" s="396"/>
      <c r="T212" s="396"/>
      <c r="U212" s="396"/>
      <c r="V212" s="21">
        <f t="shared" si="144"/>
        <v>0</v>
      </c>
      <c r="W212" s="21">
        <f t="shared" si="145"/>
        <v>0</v>
      </c>
      <c r="X212" s="21">
        <f t="shared" si="146"/>
        <v>0</v>
      </c>
      <c r="Y212" s="68">
        <f t="shared" si="147"/>
        <v>0</v>
      </c>
      <c r="Z212" s="118"/>
      <c r="AA212" s="104"/>
      <c r="AB212" s="104"/>
      <c r="AC212" s="104"/>
      <c r="AD212" s="104"/>
      <c r="AE212" s="104"/>
      <c r="AF212" s="104"/>
      <c r="AG212" s="104"/>
      <c r="AH212" s="104"/>
      <c r="AI212" s="109"/>
      <c r="AJ212" s="109"/>
    </row>
    <row r="213" spans="1:36" s="50" customFormat="1" ht="18.75" x14ac:dyDescent="0.25">
      <c r="A213" s="123">
        <v>35</v>
      </c>
      <c r="B213" s="124" t="s">
        <v>395</v>
      </c>
      <c r="C213" s="119" t="s">
        <v>14</v>
      </c>
      <c r="D213" s="119">
        <f>630*0.9</f>
        <v>567</v>
      </c>
      <c r="E213" s="392" t="s">
        <v>396</v>
      </c>
      <c r="F213" s="392">
        <v>0</v>
      </c>
      <c r="G213" s="392">
        <v>0</v>
      </c>
      <c r="H213" s="392">
        <v>0</v>
      </c>
      <c r="I213" s="392">
        <v>32.1</v>
      </c>
      <c r="J213" s="392">
        <v>32.1</v>
      </c>
      <c r="K213" s="392">
        <v>32.1</v>
      </c>
      <c r="L213" s="392">
        <v>81.599999999999994</v>
      </c>
      <c r="M213" s="392">
        <v>81.599999999999994</v>
      </c>
      <c r="N213" s="392">
        <v>81.599999999999994</v>
      </c>
      <c r="O213" s="392">
        <v>81.599999999999994</v>
      </c>
      <c r="P213" s="392">
        <v>81.599999999999994</v>
      </c>
      <c r="Q213" s="392">
        <v>81.599999999999994</v>
      </c>
      <c r="R213" s="385">
        <v>0.38</v>
      </c>
      <c r="S213" s="385">
        <v>0.38</v>
      </c>
      <c r="T213" s="385">
        <v>0.38</v>
      </c>
      <c r="U213" s="385">
        <v>0.38</v>
      </c>
      <c r="V213" s="22">
        <f t="shared" ref="V213:V214" si="157">IF(AND(F213=0,G213=0,H213=0),0,IF(AND(F213=0,G213=0),H213,IF(AND(F213=0,H213=0),G213,IF(AND(G213=0,H213=0),F213,IF(F213=0,(G213+H213)/2,IF(G213=0,(F213+H213)/2,IF(H213=0,(F213+G213)/2,(F213+G213+H213)/3)))))))</f>
        <v>0</v>
      </c>
      <c r="W213" s="22">
        <f t="shared" ref="W213:W214" si="158">IF(AND(I213=0,J213=0,K213=0),0,IF(AND(I213=0,J213=0),K213,IF(AND(I213=0,K213=0),J213,IF(AND(J213=0,K213=0),I213,IF(I213=0,(J213+K213)/2,IF(J213=0,(I213+K213)/2,IF(K213=0,(I213+J213)/2,(I213+J213+K213)/3)))))))</f>
        <v>32.1</v>
      </c>
      <c r="X213" s="22">
        <f t="shared" ref="X213:X214" si="159">IF(AND(L213=0,M213=0,N213=0),0,IF(AND(L213=0,M213=0),N213,IF(AND(L213=0,N213=0),M213,IF(AND(M213=0,N213=0),L213,IF(L213=0,(M213+N213)/2,IF(M213=0,(L213+N213)/2,IF(N213=0,(L213+M213)/2,(L213+M213+N213)/3)))))))</f>
        <v>81.599999999999994</v>
      </c>
      <c r="Y213" s="69">
        <f t="shared" ref="Y213:Y214" si="160">IF(AND(O213=0,P213=0,Q213=0),0,IF(AND(O213=0,P213=0),Q213,IF(AND(O213=0,Q213=0),P213,IF(AND(P213=0,Q213=0),O213,IF(O213=0,(P213+Q213)/2,IF(P213=0,(O213+Q213)/2,IF(Q213=0,(O213+P213)/2,(O213+P213+Q213)/3)))))))</f>
        <v>81.599999999999994</v>
      </c>
      <c r="Z213" s="125">
        <f>SUM(V213:V214)</f>
        <v>0</v>
      </c>
      <c r="AA213" s="103">
        <f>SUM(W213:W214)</f>
        <v>32.1</v>
      </c>
      <c r="AB213" s="103">
        <f>SUM(X213:X214)</f>
        <v>81.599999999999994</v>
      </c>
      <c r="AC213" s="103">
        <f>SUM(Y213:Y214)</f>
        <v>81.599999999999994</v>
      </c>
      <c r="AD213" s="105">
        <f t="shared" ref="AD213" si="161">Z213*0.38*0.9*SQRT(3)</f>
        <v>0</v>
      </c>
      <c r="AE213" s="105">
        <f t="shared" ref="AE213" si="162">AA213*0.38*0.9*SQRT(3)</f>
        <v>19.014800175652649</v>
      </c>
      <c r="AF213" s="105">
        <f t="shared" ref="AF213" si="163">AB213*0.38*0.9*SQRT(3)</f>
        <v>48.336688296986168</v>
      </c>
      <c r="AG213" s="105">
        <f t="shared" ref="AG213" si="164">AC213*0.38*0.9*SQRT(3)</f>
        <v>48.336688296986168</v>
      </c>
      <c r="AH213" s="103">
        <f>MAX(Z213:AC214)</f>
        <v>81.599999999999994</v>
      </c>
      <c r="AI213" s="107">
        <f t="shared" ref="AI213" si="165">AH213*0.38*0.9*SQRT(3)</f>
        <v>48.336688296986168</v>
      </c>
      <c r="AJ213" s="107">
        <f>D213-AI213</f>
        <v>518.66331170301385</v>
      </c>
    </row>
    <row r="214" spans="1:36" s="50" customFormat="1" ht="19.5" thickBot="1" x14ac:dyDescent="0.3">
      <c r="A214" s="112"/>
      <c r="B214" s="115"/>
      <c r="C214" s="121"/>
      <c r="D214" s="121"/>
      <c r="E214" s="391"/>
      <c r="F214" s="391"/>
      <c r="G214" s="391"/>
      <c r="H214" s="391"/>
      <c r="I214" s="391"/>
      <c r="J214" s="391"/>
      <c r="K214" s="391"/>
      <c r="L214" s="391"/>
      <c r="M214" s="391"/>
      <c r="N214" s="391"/>
      <c r="O214" s="391"/>
      <c r="P214" s="391"/>
      <c r="Q214" s="391"/>
      <c r="R214" s="396"/>
      <c r="S214" s="396"/>
      <c r="T214" s="396"/>
      <c r="U214" s="396"/>
      <c r="V214" s="21">
        <f t="shared" si="157"/>
        <v>0</v>
      </c>
      <c r="W214" s="21">
        <f t="shared" si="158"/>
        <v>0</v>
      </c>
      <c r="X214" s="21">
        <f t="shared" si="159"/>
        <v>0</v>
      </c>
      <c r="Y214" s="68">
        <f t="shared" si="160"/>
        <v>0</v>
      </c>
      <c r="Z214" s="118"/>
      <c r="AA214" s="104"/>
      <c r="AB214" s="104"/>
      <c r="AC214" s="104"/>
      <c r="AD214" s="104"/>
      <c r="AE214" s="104"/>
      <c r="AF214" s="104"/>
      <c r="AG214" s="104"/>
      <c r="AH214" s="104"/>
      <c r="AI214" s="109"/>
      <c r="AJ214" s="109"/>
    </row>
    <row r="215" spans="1:36" s="50" customFormat="1" ht="18.75" x14ac:dyDescent="0.25">
      <c r="A215" s="123">
        <v>36</v>
      </c>
      <c r="B215" s="124" t="s">
        <v>397</v>
      </c>
      <c r="C215" s="119" t="s">
        <v>14</v>
      </c>
      <c r="D215" s="119">
        <f>630*0.9</f>
        <v>567</v>
      </c>
      <c r="E215" s="392" t="s">
        <v>398</v>
      </c>
      <c r="F215" s="392">
        <v>642</v>
      </c>
      <c r="G215" s="392">
        <v>802.5</v>
      </c>
      <c r="H215" s="392">
        <v>642</v>
      </c>
      <c r="I215" s="392">
        <v>802.5</v>
      </c>
      <c r="J215" s="392">
        <v>642</v>
      </c>
      <c r="K215" s="392">
        <v>642</v>
      </c>
      <c r="L215" s="392">
        <v>0</v>
      </c>
      <c r="M215" s="392">
        <v>0</v>
      </c>
      <c r="N215" s="392">
        <v>0</v>
      </c>
      <c r="O215" s="392">
        <v>0</v>
      </c>
      <c r="P215" s="392">
        <v>0</v>
      </c>
      <c r="Q215" s="392">
        <v>0</v>
      </c>
      <c r="R215" s="385">
        <v>0.38</v>
      </c>
      <c r="S215" s="385">
        <v>0.38</v>
      </c>
      <c r="T215" s="385">
        <v>0.38</v>
      </c>
      <c r="U215" s="385">
        <v>0.38</v>
      </c>
      <c r="V215" s="22">
        <f t="shared" ref="V215:V216" si="166">IF(AND(F215=0,G215=0,H215=0),0,IF(AND(F215=0,G215=0),H215,IF(AND(F215=0,H215=0),G215,IF(AND(G215=0,H215=0),F215,IF(F215=0,(G215+H215)/2,IF(G215=0,(F215+H215)/2,IF(H215=0,(F215+G215)/2,(F215+G215+H215)/3)))))))</f>
        <v>695.5</v>
      </c>
      <c r="W215" s="22">
        <f t="shared" ref="W215:W216" si="167">IF(AND(I215=0,J215=0,K215=0),0,IF(AND(I215=0,J215=0),K215,IF(AND(I215=0,K215=0),J215,IF(AND(J215=0,K215=0),I215,IF(I215=0,(J215+K215)/2,IF(J215=0,(I215+K215)/2,IF(K215=0,(I215+J215)/2,(I215+J215+K215)/3)))))))</f>
        <v>695.5</v>
      </c>
      <c r="X215" s="22">
        <f t="shared" ref="X215:X216" si="168">IF(AND(L215=0,M215=0,N215=0),0,IF(AND(L215=0,M215=0),N215,IF(AND(L215=0,N215=0),M215,IF(AND(M215=0,N215=0),L215,IF(L215=0,(M215+N215)/2,IF(M215=0,(L215+N215)/2,IF(N215=0,(L215+M215)/2,(L215+M215+N215)/3)))))))</f>
        <v>0</v>
      </c>
      <c r="Y215" s="69">
        <f t="shared" ref="Y215:Y216" si="169">IF(AND(O215=0,P215=0,Q215=0),0,IF(AND(O215=0,P215=0),Q215,IF(AND(O215=0,Q215=0),P215,IF(AND(P215=0,Q215=0),O215,IF(O215=0,(P215+Q215)/2,IF(P215=0,(O215+Q215)/2,IF(Q215=0,(O215+P215)/2,(O215+P215+Q215)/3)))))))</f>
        <v>0</v>
      </c>
      <c r="Z215" s="125">
        <f>SUM(V215:V216)</f>
        <v>695.5</v>
      </c>
      <c r="AA215" s="103">
        <f>SUM(W215:W216)</f>
        <v>695.5</v>
      </c>
      <c r="AB215" s="103">
        <f>SUM(X215:X216)</f>
        <v>0</v>
      </c>
      <c r="AC215" s="103">
        <f>SUM(Y215:Y216)</f>
        <v>0</v>
      </c>
      <c r="AD215" s="105">
        <f t="shared" ref="AD215" si="170">Z215*0.38*0.9*SQRT(3)</f>
        <v>411.98733713914072</v>
      </c>
      <c r="AE215" s="105">
        <f t="shared" ref="AE215" si="171">AA215*0.38*0.9*SQRT(3)</f>
        <v>411.98733713914072</v>
      </c>
      <c r="AF215" s="105">
        <f t="shared" ref="AF215" si="172">AB215*0.38*0.9*SQRT(3)</f>
        <v>0</v>
      </c>
      <c r="AG215" s="105">
        <f t="shared" ref="AG215" si="173">AC215*0.38*0.9*SQRT(3)</f>
        <v>0</v>
      </c>
      <c r="AH215" s="103">
        <f>MAX(Z215:AC216)</f>
        <v>695.5</v>
      </c>
      <c r="AI215" s="107">
        <f t="shared" ref="AI215" si="174">AH215*0.38*0.9*SQRT(3)</f>
        <v>411.98733713914072</v>
      </c>
      <c r="AJ215" s="107">
        <f>D215-AI215</f>
        <v>155.01266286085928</v>
      </c>
    </row>
    <row r="216" spans="1:36" s="50" customFormat="1" ht="19.5" thickBot="1" x14ac:dyDescent="0.3">
      <c r="A216" s="112"/>
      <c r="B216" s="115"/>
      <c r="C216" s="121"/>
      <c r="D216" s="121"/>
      <c r="E216" s="391"/>
      <c r="F216" s="391"/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6"/>
      <c r="S216" s="396"/>
      <c r="T216" s="396"/>
      <c r="U216" s="396"/>
      <c r="V216" s="21">
        <f t="shared" si="166"/>
        <v>0</v>
      </c>
      <c r="W216" s="21">
        <f t="shared" si="167"/>
        <v>0</v>
      </c>
      <c r="X216" s="21">
        <f t="shared" si="168"/>
        <v>0</v>
      </c>
      <c r="Y216" s="68">
        <f t="shared" si="169"/>
        <v>0</v>
      </c>
      <c r="Z216" s="118"/>
      <c r="AA216" s="104"/>
      <c r="AB216" s="104"/>
      <c r="AC216" s="104"/>
      <c r="AD216" s="104"/>
      <c r="AE216" s="104"/>
      <c r="AF216" s="104"/>
      <c r="AG216" s="104"/>
      <c r="AH216" s="104"/>
      <c r="AI216" s="109"/>
      <c r="AJ216" s="109"/>
    </row>
    <row r="217" spans="1:36" s="50" customFormat="1" ht="18.75" x14ac:dyDescent="0.25">
      <c r="A217" s="123">
        <v>37</v>
      </c>
      <c r="B217" s="124" t="s">
        <v>399</v>
      </c>
      <c r="C217" s="119" t="s">
        <v>400</v>
      </c>
      <c r="D217" s="119">
        <f>1000*0.9</f>
        <v>900</v>
      </c>
      <c r="E217" s="392" t="s">
        <v>401</v>
      </c>
      <c r="F217" s="392">
        <v>802.5</v>
      </c>
      <c r="G217" s="392">
        <v>802.5</v>
      </c>
      <c r="H217" s="392">
        <v>802.5</v>
      </c>
      <c r="I217" s="392">
        <v>963</v>
      </c>
      <c r="J217" s="392">
        <v>963</v>
      </c>
      <c r="K217" s="392">
        <v>802.5</v>
      </c>
      <c r="L217" s="392">
        <v>16</v>
      </c>
      <c r="M217" s="392">
        <v>16</v>
      </c>
      <c r="N217" s="392">
        <v>0</v>
      </c>
      <c r="O217" s="392">
        <v>0</v>
      </c>
      <c r="P217" s="392">
        <v>0</v>
      </c>
      <c r="Q217" s="392">
        <v>0</v>
      </c>
      <c r="R217" s="385">
        <v>0.38</v>
      </c>
      <c r="S217" s="385">
        <v>0.38</v>
      </c>
      <c r="T217" s="385">
        <v>0.38</v>
      </c>
      <c r="U217" s="385">
        <v>0.38</v>
      </c>
      <c r="V217" s="22">
        <f t="shared" ref="V217:V219" si="175">IF(AND(F217=0,G217=0,H217=0),0,IF(AND(F217=0,G217=0),H217,IF(AND(F217=0,H217=0),G217,IF(AND(G217=0,H217=0),F217,IF(F217=0,(G217+H217)/2,IF(G217=0,(F217+H217)/2,IF(H217=0,(F217+G217)/2,(F217+G217+H217)/3)))))))</f>
        <v>802.5</v>
      </c>
      <c r="W217" s="22">
        <f t="shared" ref="W217:W219" si="176">IF(AND(I217=0,J217=0,K217=0),0,IF(AND(I217=0,J217=0),K217,IF(AND(I217=0,K217=0),J217,IF(AND(J217=0,K217=0),I217,IF(I217=0,(J217+K217)/2,IF(J217=0,(I217+K217)/2,IF(K217=0,(I217+J217)/2,(I217+J217+K217)/3)))))))</f>
        <v>909.5</v>
      </c>
      <c r="X217" s="22">
        <f t="shared" ref="X217:X219" si="177">IF(AND(L217=0,M217=0,N217=0),0,IF(AND(L217=0,M217=0),N217,IF(AND(L217=0,N217=0),M217,IF(AND(M217=0,N217=0),L217,IF(L217=0,(M217+N217)/2,IF(M217=0,(L217+N217)/2,IF(N217=0,(L217+M217)/2,(L217+M217+N217)/3)))))))</f>
        <v>16</v>
      </c>
      <c r="Y217" s="69">
        <f t="shared" ref="Y217:Y219" si="178">IF(AND(O217=0,P217=0,Q217=0),0,IF(AND(O217=0,P217=0),Q217,IF(AND(O217=0,Q217=0),P217,IF(AND(P217=0,Q217=0),O217,IF(O217=0,(P217+Q217)/2,IF(P217=0,(O217+Q217)/2,IF(Q217=0,(O217+P217)/2,(O217+P217+Q217)/3)))))))</f>
        <v>0</v>
      </c>
      <c r="Z217" s="125">
        <f>SUM(V217:V219)</f>
        <v>802.5</v>
      </c>
      <c r="AA217" s="103">
        <f>SUM(W217:W219)</f>
        <v>909.5</v>
      </c>
      <c r="AB217" s="103">
        <f>SUM(X217:X219)</f>
        <v>16</v>
      </c>
      <c r="AC217" s="103">
        <f>SUM(Y217:Y219)</f>
        <v>0</v>
      </c>
      <c r="AD217" s="105">
        <f t="shared" ref="AD217" si="179">Z217*0.38*0.9*SQRT(3)</f>
        <v>475.37000439131617</v>
      </c>
      <c r="AE217" s="105">
        <f t="shared" ref="AE217" si="180">AA217*0.38*0.9*SQRT(3)</f>
        <v>538.75267164349179</v>
      </c>
      <c r="AF217" s="105">
        <f t="shared" ref="AF217" si="181">AB217*0.38*0.9*SQRT(3)</f>
        <v>9.477782019016896</v>
      </c>
      <c r="AG217" s="105">
        <f t="shared" ref="AG217" si="182">AC217*0.38*0.9*SQRT(3)</f>
        <v>0</v>
      </c>
      <c r="AH217" s="103">
        <f>MAX(Z217:AC219)</f>
        <v>909.5</v>
      </c>
      <c r="AI217" s="107">
        <f t="shared" ref="AI217" si="183">AH217*0.38*0.9*SQRT(3)</f>
        <v>538.75267164349179</v>
      </c>
      <c r="AJ217" s="107">
        <f>D217-AI217</f>
        <v>361.24732835650821</v>
      </c>
    </row>
    <row r="218" spans="1:36" s="50" customFormat="1" ht="18.75" x14ac:dyDescent="0.25">
      <c r="A218" s="111"/>
      <c r="B218" s="114"/>
      <c r="C218" s="120"/>
      <c r="D218" s="120"/>
      <c r="E218" s="385"/>
      <c r="F218" s="385"/>
      <c r="G218" s="385"/>
      <c r="H218" s="385"/>
      <c r="I218" s="385"/>
      <c r="J218" s="385"/>
      <c r="K218" s="385"/>
      <c r="L218" s="385"/>
      <c r="M218" s="385"/>
      <c r="N218" s="385"/>
      <c r="O218" s="385"/>
      <c r="P218" s="385"/>
      <c r="Q218" s="385"/>
      <c r="R218" s="395"/>
      <c r="S218" s="395"/>
      <c r="T218" s="395"/>
      <c r="U218" s="395"/>
      <c r="V218" s="20">
        <f t="shared" si="175"/>
        <v>0</v>
      </c>
      <c r="W218" s="20">
        <f t="shared" si="176"/>
        <v>0</v>
      </c>
      <c r="X218" s="20">
        <f t="shared" si="177"/>
        <v>0</v>
      </c>
      <c r="Y218" s="67">
        <f t="shared" si="178"/>
        <v>0</v>
      </c>
      <c r="Z218" s="117"/>
      <c r="AA218" s="106"/>
      <c r="AB218" s="106"/>
      <c r="AC218" s="106"/>
      <c r="AD218" s="106"/>
      <c r="AE218" s="106"/>
      <c r="AF218" s="106"/>
      <c r="AG218" s="106"/>
      <c r="AH218" s="106"/>
      <c r="AI218" s="108"/>
      <c r="AJ218" s="108"/>
    </row>
    <row r="219" spans="1:36" s="50" customFormat="1" ht="19.5" thickBot="1" x14ac:dyDescent="0.3">
      <c r="A219" s="112"/>
      <c r="B219" s="115"/>
      <c r="C219" s="121"/>
      <c r="D219" s="121"/>
      <c r="E219" s="391"/>
      <c r="F219" s="391"/>
      <c r="G219" s="391"/>
      <c r="H219" s="391"/>
      <c r="I219" s="391"/>
      <c r="J219" s="391"/>
      <c r="K219" s="391"/>
      <c r="L219" s="391"/>
      <c r="M219" s="391"/>
      <c r="N219" s="391"/>
      <c r="O219" s="391"/>
      <c r="P219" s="391"/>
      <c r="Q219" s="391"/>
      <c r="R219" s="396"/>
      <c r="S219" s="396"/>
      <c r="T219" s="396"/>
      <c r="U219" s="396"/>
      <c r="V219" s="21">
        <f t="shared" si="175"/>
        <v>0</v>
      </c>
      <c r="W219" s="21">
        <f t="shared" si="176"/>
        <v>0</v>
      </c>
      <c r="X219" s="21">
        <f t="shared" si="177"/>
        <v>0</v>
      </c>
      <c r="Y219" s="68">
        <f t="shared" si="178"/>
        <v>0</v>
      </c>
      <c r="Z219" s="118"/>
      <c r="AA219" s="104"/>
      <c r="AB219" s="104"/>
      <c r="AC219" s="104"/>
      <c r="AD219" s="104"/>
      <c r="AE219" s="104"/>
      <c r="AF219" s="104"/>
      <c r="AG219" s="104"/>
      <c r="AH219" s="104"/>
      <c r="AI219" s="109"/>
      <c r="AJ219" s="109"/>
    </row>
    <row r="220" spans="1:36" s="50" customFormat="1" ht="18.75" x14ac:dyDescent="0.25">
      <c r="A220" s="123">
        <v>38</v>
      </c>
      <c r="B220" s="124" t="s">
        <v>402</v>
      </c>
      <c r="C220" s="119" t="s">
        <v>411</v>
      </c>
      <c r="D220" s="119">
        <f>(1000+1000)*0.9</f>
        <v>1800</v>
      </c>
      <c r="E220" s="392" t="s">
        <v>403</v>
      </c>
      <c r="F220" s="392">
        <v>1605</v>
      </c>
      <c r="G220" s="392">
        <v>1605</v>
      </c>
      <c r="H220" s="392">
        <v>1605</v>
      </c>
      <c r="I220" s="392">
        <v>1444.5</v>
      </c>
      <c r="J220" s="392">
        <v>1444.5</v>
      </c>
      <c r="K220" s="392">
        <v>1444.5</v>
      </c>
      <c r="L220" s="392">
        <v>81.5</v>
      </c>
      <c r="M220" s="392">
        <v>81.5</v>
      </c>
      <c r="N220" s="392">
        <v>81.5</v>
      </c>
      <c r="O220" s="392">
        <v>98</v>
      </c>
      <c r="P220" s="392">
        <v>98</v>
      </c>
      <c r="Q220" s="392">
        <v>98</v>
      </c>
      <c r="R220" s="385">
        <v>0.38</v>
      </c>
      <c r="S220" s="385">
        <v>0.38</v>
      </c>
      <c r="T220" s="385">
        <v>0.38</v>
      </c>
      <c r="U220" s="385">
        <v>0.38</v>
      </c>
      <c r="V220" s="22">
        <f t="shared" ref="V220:V224" si="184">IF(AND(F220=0,G220=0,H220=0),0,IF(AND(F220=0,G220=0),H220,IF(AND(F220=0,H220=0),G220,IF(AND(G220=0,H220=0),F220,IF(F220=0,(G220+H220)/2,IF(G220=0,(F220+H220)/2,IF(H220=0,(F220+G220)/2,(F220+G220+H220)/3)))))))</f>
        <v>1605</v>
      </c>
      <c r="W220" s="22">
        <f t="shared" ref="W220:W224" si="185">IF(AND(I220=0,J220=0,K220=0),0,IF(AND(I220=0,J220=0),K220,IF(AND(I220=0,K220=0),J220,IF(AND(J220=0,K220=0),I220,IF(I220=0,(J220+K220)/2,IF(J220=0,(I220+K220)/2,IF(K220=0,(I220+J220)/2,(I220+J220+K220)/3)))))))</f>
        <v>1444.5</v>
      </c>
      <c r="X220" s="22">
        <f t="shared" ref="X220:X224" si="186">IF(AND(L220=0,M220=0,N220=0),0,IF(AND(L220=0,M220=0),N220,IF(AND(L220=0,N220=0),M220,IF(AND(M220=0,N220=0),L220,IF(L220=0,(M220+N220)/2,IF(M220=0,(L220+N220)/2,IF(N220=0,(L220+M220)/2,(L220+M220+N220)/3)))))))</f>
        <v>81.5</v>
      </c>
      <c r="Y220" s="69">
        <f t="shared" ref="Y220:Y224" si="187">IF(AND(O220=0,P220=0,Q220=0),0,IF(AND(O220=0,P220=0),Q220,IF(AND(O220=0,Q220=0),P220,IF(AND(P220=0,Q220=0),O220,IF(O220=0,(P220+Q220)/2,IF(P220=0,(O220+Q220)/2,IF(Q220=0,(O220+P220)/2,(O220+P220+Q220)/3)))))))</f>
        <v>98</v>
      </c>
      <c r="Z220" s="125">
        <f>SUM(V220:V221)</f>
        <v>1605</v>
      </c>
      <c r="AA220" s="103">
        <f>SUM(W220:W221)</f>
        <v>1444.5</v>
      </c>
      <c r="AB220" s="103">
        <f>SUM(X220:X221)</f>
        <v>81.5</v>
      </c>
      <c r="AC220" s="103">
        <f>SUM(Y220:Y221)</f>
        <v>98</v>
      </c>
      <c r="AD220" s="105">
        <f t="shared" ref="AD220" si="188">Z220*0.38*0.9*SQRT(3)</f>
        <v>950.74000878263234</v>
      </c>
      <c r="AE220" s="105">
        <f t="shared" ref="AE220" si="189">AA220*0.38*0.9*SQRT(3)</f>
        <v>855.66600790436917</v>
      </c>
      <c r="AF220" s="105">
        <f t="shared" ref="AF220" si="190">AB220*0.38*0.9*SQRT(3)</f>
        <v>48.277452159367314</v>
      </c>
      <c r="AG220" s="105">
        <f t="shared" ref="AG220" si="191">AC220*0.38*0.9*SQRT(3)</f>
        <v>58.051414866478495</v>
      </c>
      <c r="AH220" s="103">
        <f>MAX(Z220:AC221)</f>
        <v>1605</v>
      </c>
      <c r="AI220" s="107">
        <f t="shared" ref="AI220" si="192">AH220*0.38*0.9*SQRT(3)</f>
        <v>950.74000878263234</v>
      </c>
      <c r="AJ220" s="107">
        <f>D220-AI220</f>
        <v>849.25999121736766</v>
      </c>
    </row>
    <row r="221" spans="1:36" s="50" customFormat="1" ht="19.5" thickBot="1" x14ac:dyDescent="0.3">
      <c r="A221" s="112"/>
      <c r="B221" s="115"/>
      <c r="C221" s="121"/>
      <c r="D221" s="121"/>
      <c r="E221" s="391"/>
      <c r="F221" s="391"/>
      <c r="G221" s="391"/>
      <c r="H221" s="391"/>
      <c r="I221" s="391"/>
      <c r="J221" s="391"/>
      <c r="K221" s="391"/>
      <c r="L221" s="391"/>
      <c r="M221" s="391"/>
      <c r="N221" s="391"/>
      <c r="O221" s="391"/>
      <c r="P221" s="391"/>
      <c r="Q221" s="391"/>
      <c r="R221" s="396"/>
      <c r="S221" s="396"/>
      <c r="T221" s="396"/>
      <c r="U221" s="396"/>
      <c r="V221" s="21">
        <f t="shared" si="184"/>
        <v>0</v>
      </c>
      <c r="W221" s="21">
        <f t="shared" si="185"/>
        <v>0</v>
      </c>
      <c r="X221" s="21">
        <f t="shared" si="186"/>
        <v>0</v>
      </c>
      <c r="Y221" s="68">
        <f t="shared" si="187"/>
        <v>0</v>
      </c>
      <c r="Z221" s="118"/>
      <c r="AA221" s="104"/>
      <c r="AB221" s="104"/>
      <c r="AC221" s="104"/>
      <c r="AD221" s="104"/>
      <c r="AE221" s="104"/>
      <c r="AF221" s="104"/>
      <c r="AG221" s="104"/>
      <c r="AH221" s="104"/>
      <c r="AI221" s="109"/>
      <c r="AJ221" s="109"/>
    </row>
    <row r="222" spans="1:36" s="50" customFormat="1" ht="18.75" x14ac:dyDescent="0.25">
      <c r="A222" s="123">
        <v>39</v>
      </c>
      <c r="B222" s="124" t="s">
        <v>404</v>
      </c>
      <c r="C222" s="119" t="s">
        <v>410</v>
      </c>
      <c r="D222" s="119">
        <f>(630+400)*0.9</f>
        <v>927</v>
      </c>
      <c r="E222" s="392" t="s">
        <v>405</v>
      </c>
      <c r="F222" s="392">
        <v>963</v>
      </c>
      <c r="G222" s="392">
        <v>963</v>
      </c>
      <c r="H222" s="392">
        <v>963</v>
      </c>
      <c r="I222" s="392">
        <v>1123.5</v>
      </c>
      <c r="J222" s="392">
        <v>1123.5</v>
      </c>
      <c r="K222" s="392">
        <v>1123.5</v>
      </c>
      <c r="L222" s="392">
        <v>0</v>
      </c>
      <c r="M222" s="392">
        <v>0</v>
      </c>
      <c r="N222" s="392">
        <v>0</v>
      </c>
      <c r="O222" s="392">
        <v>0</v>
      </c>
      <c r="P222" s="392">
        <v>0</v>
      </c>
      <c r="Q222" s="392">
        <v>0</v>
      </c>
      <c r="R222" s="385">
        <v>0.38</v>
      </c>
      <c r="S222" s="385">
        <v>0.38</v>
      </c>
      <c r="T222" s="385">
        <v>0.38</v>
      </c>
      <c r="U222" s="385">
        <v>0.38</v>
      </c>
      <c r="V222" s="22">
        <f t="shared" si="184"/>
        <v>963</v>
      </c>
      <c r="W222" s="22">
        <f t="shared" si="185"/>
        <v>1123.5</v>
      </c>
      <c r="X222" s="22">
        <f t="shared" si="186"/>
        <v>0</v>
      </c>
      <c r="Y222" s="69">
        <f t="shared" si="187"/>
        <v>0</v>
      </c>
      <c r="Z222" s="125">
        <f>SUM(V222:V224)</f>
        <v>963</v>
      </c>
      <c r="AA222" s="103">
        <f>SUM(W222:W224)</f>
        <v>1123.5</v>
      </c>
      <c r="AB222" s="103">
        <f>SUM(X222:X224)</f>
        <v>0</v>
      </c>
      <c r="AC222" s="103">
        <f>SUM(Y222:Y224)</f>
        <v>0</v>
      </c>
      <c r="AD222" s="105">
        <f t="shared" ref="AD222" si="193">Z222*0.38*0.9*SQRT(3)</f>
        <v>570.44400526957941</v>
      </c>
      <c r="AE222" s="105">
        <f t="shared" ref="AE222" si="194">AA222*0.38*0.9*SQRT(3)</f>
        <v>665.5180061478427</v>
      </c>
      <c r="AF222" s="105">
        <f t="shared" ref="AF222" si="195">AB222*0.38*0.9*SQRT(3)</f>
        <v>0</v>
      </c>
      <c r="AG222" s="105">
        <f t="shared" ref="AG222" si="196">AC222*0.38*0.9*SQRT(3)</f>
        <v>0</v>
      </c>
      <c r="AH222" s="103">
        <f>MAX(Z222:AC224)</f>
        <v>1123.5</v>
      </c>
      <c r="AI222" s="107">
        <f t="shared" ref="AI222" si="197">AH222*0.38*0.9*SQRT(3)</f>
        <v>665.5180061478427</v>
      </c>
      <c r="AJ222" s="107">
        <f>D222-AI222</f>
        <v>261.4819938521573</v>
      </c>
    </row>
    <row r="223" spans="1:36" s="50" customFormat="1" ht="18.75" x14ac:dyDescent="0.25">
      <c r="A223" s="111"/>
      <c r="B223" s="114"/>
      <c r="C223" s="120"/>
      <c r="D223" s="120"/>
      <c r="E223" s="385"/>
      <c r="F223" s="385"/>
      <c r="G223" s="385"/>
      <c r="H223" s="385"/>
      <c r="I223" s="385"/>
      <c r="J223" s="385"/>
      <c r="K223" s="385"/>
      <c r="L223" s="385"/>
      <c r="M223" s="385"/>
      <c r="N223" s="385"/>
      <c r="O223" s="385"/>
      <c r="P223" s="385"/>
      <c r="Q223" s="385"/>
      <c r="R223" s="395"/>
      <c r="S223" s="395"/>
      <c r="T223" s="395"/>
      <c r="U223" s="395"/>
      <c r="V223" s="20">
        <f t="shared" si="184"/>
        <v>0</v>
      </c>
      <c r="W223" s="20">
        <f t="shared" si="185"/>
        <v>0</v>
      </c>
      <c r="X223" s="20">
        <f t="shared" si="186"/>
        <v>0</v>
      </c>
      <c r="Y223" s="67">
        <f t="shared" si="187"/>
        <v>0</v>
      </c>
      <c r="Z223" s="117"/>
      <c r="AA223" s="106"/>
      <c r="AB223" s="106"/>
      <c r="AC223" s="106"/>
      <c r="AD223" s="106"/>
      <c r="AE223" s="106"/>
      <c r="AF223" s="106"/>
      <c r="AG223" s="106"/>
      <c r="AH223" s="106"/>
      <c r="AI223" s="108"/>
      <c r="AJ223" s="108"/>
    </row>
    <row r="224" spans="1:36" s="50" customFormat="1" ht="19.5" thickBot="1" x14ac:dyDescent="0.3">
      <c r="A224" s="112"/>
      <c r="B224" s="115"/>
      <c r="C224" s="121"/>
      <c r="D224" s="121"/>
      <c r="E224" s="391"/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  <c r="Q224" s="391"/>
      <c r="R224" s="396"/>
      <c r="S224" s="396"/>
      <c r="T224" s="396"/>
      <c r="U224" s="396"/>
      <c r="V224" s="21">
        <f t="shared" si="184"/>
        <v>0</v>
      </c>
      <c r="W224" s="21">
        <f t="shared" si="185"/>
        <v>0</v>
      </c>
      <c r="X224" s="21">
        <f t="shared" si="186"/>
        <v>0</v>
      </c>
      <c r="Y224" s="68">
        <f t="shared" si="187"/>
        <v>0</v>
      </c>
      <c r="Z224" s="118"/>
      <c r="AA224" s="104"/>
      <c r="AB224" s="104"/>
      <c r="AC224" s="104"/>
      <c r="AD224" s="104"/>
      <c r="AE224" s="104"/>
      <c r="AF224" s="104"/>
      <c r="AG224" s="104"/>
      <c r="AH224" s="104"/>
      <c r="AI224" s="109"/>
      <c r="AJ224" s="109"/>
    </row>
    <row r="225" spans="1:37" s="50" customFormat="1" ht="47.25" x14ac:dyDescent="0.25">
      <c r="A225" s="123">
        <v>40</v>
      </c>
      <c r="B225" s="124" t="s">
        <v>406</v>
      </c>
      <c r="C225" s="119" t="s">
        <v>133</v>
      </c>
      <c r="D225" s="119">
        <f>100*0.9</f>
        <v>90</v>
      </c>
      <c r="E225" s="392" t="s">
        <v>407</v>
      </c>
      <c r="F225" s="392">
        <v>0.1</v>
      </c>
      <c r="G225" s="392">
        <v>3.6</v>
      </c>
      <c r="H225" s="392">
        <v>0</v>
      </c>
      <c r="I225" s="392">
        <v>0.1</v>
      </c>
      <c r="J225" s="392">
        <v>3.6</v>
      </c>
      <c r="K225" s="392">
        <v>0</v>
      </c>
      <c r="L225" s="392">
        <v>2</v>
      </c>
      <c r="M225" s="392">
        <v>8</v>
      </c>
      <c r="N225" s="392">
        <v>0</v>
      </c>
      <c r="O225" s="392">
        <v>8</v>
      </c>
      <c r="P225" s="392">
        <v>9</v>
      </c>
      <c r="Q225" s="392">
        <v>0</v>
      </c>
      <c r="R225" s="385">
        <v>0.39</v>
      </c>
      <c r="S225" s="385">
        <v>0.39</v>
      </c>
      <c r="T225" s="385">
        <v>0.39</v>
      </c>
      <c r="U225" s="385">
        <v>0.39</v>
      </c>
      <c r="V225" s="22">
        <f t="shared" ref="V225:V227" si="198">IF(AND(F225=0,G225=0,H225=0),0,IF(AND(F225=0,G225=0),H225,IF(AND(F225=0,H225=0),G225,IF(AND(G225=0,H225=0),F225,IF(F225=0,(G225+H225)/2,IF(G225=0,(F225+H225)/2,IF(H225=0,(F225+G225)/2,(F225+G225+H225)/3)))))))</f>
        <v>1.85</v>
      </c>
      <c r="W225" s="22">
        <f t="shared" ref="W225:W227" si="199">IF(AND(I225=0,J225=0,K225=0),0,IF(AND(I225=0,J225=0),K225,IF(AND(I225=0,K225=0),J225,IF(AND(J225=0,K225=0),I225,IF(I225=0,(J225+K225)/2,IF(J225=0,(I225+K225)/2,IF(K225=0,(I225+J225)/2,(I225+J225+K225)/3)))))))</f>
        <v>1.85</v>
      </c>
      <c r="X225" s="22">
        <f t="shared" ref="X225:X227" si="200">IF(AND(L225=0,M225=0,N225=0),0,IF(AND(L225=0,M225=0),N225,IF(AND(L225=0,N225=0),M225,IF(AND(M225=0,N225=0),L225,IF(L225=0,(M225+N225)/2,IF(M225=0,(L225+N225)/2,IF(N225=0,(L225+M225)/2,(L225+M225+N225)/3)))))))</f>
        <v>5</v>
      </c>
      <c r="Y225" s="69">
        <f t="shared" ref="Y225:Y227" si="201">IF(AND(O225=0,P225=0,Q225=0),0,IF(AND(O225=0,P225=0),Q225,IF(AND(O225=0,Q225=0),P225,IF(AND(P225=0,Q225=0),O225,IF(O225=0,(P225+Q225)/2,IF(P225=0,(O225+Q225)/2,IF(Q225=0,(O225+P225)/2,(O225+P225+Q225)/3)))))))</f>
        <v>8.5</v>
      </c>
      <c r="Z225" s="125">
        <f>SUM(V225:V227)</f>
        <v>1.85</v>
      </c>
      <c r="AA225" s="103">
        <f>SUM(W225:W227)</f>
        <v>1.85</v>
      </c>
      <c r="AB225" s="103">
        <f>SUM(X225:X227)</f>
        <v>5</v>
      </c>
      <c r="AC225" s="103">
        <f>SUM(Y225:Y227)</f>
        <v>8.5</v>
      </c>
      <c r="AD225" s="105">
        <f t="shared" ref="AD225" si="202">Z225*0.38*0.9*SQRT(3)</f>
        <v>1.0958685459488287</v>
      </c>
      <c r="AE225" s="105">
        <f t="shared" ref="AE225" si="203">AA225*0.38*0.9*SQRT(3)</f>
        <v>1.0958685459488287</v>
      </c>
      <c r="AF225" s="105">
        <f t="shared" ref="AF225" si="204">AB225*0.38*0.9*SQRT(3)</f>
        <v>2.9618068809427798</v>
      </c>
      <c r="AG225" s="105">
        <f t="shared" ref="AG225" si="205">AC225*0.38*0.9*SQRT(3)</f>
        <v>5.0350716976027261</v>
      </c>
      <c r="AH225" s="103">
        <f>MAX(Z225:AC227)</f>
        <v>8.5</v>
      </c>
      <c r="AI225" s="107">
        <f t="shared" ref="AI225" si="206">AH225*0.38*0.9*SQRT(3)</f>
        <v>5.0350716976027261</v>
      </c>
      <c r="AJ225" s="107">
        <f>D225-AI225</f>
        <v>84.964928302397269</v>
      </c>
    </row>
    <row r="226" spans="1:37" s="50" customFormat="1" ht="18.75" x14ac:dyDescent="0.25">
      <c r="A226" s="111"/>
      <c r="B226" s="114"/>
      <c r="C226" s="120"/>
      <c r="D226" s="120"/>
      <c r="E226" s="385"/>
      <c r="F226" s="385"/>
      <c r="G226" s="385"/>
      <c r="H226" s="385"/>
      <c r="I226" s="385"/>
      <c r="J226" s="385"/>
      <c r="K226" s="385"/>
      <c r="L226" s="385"/>
      <c r="M226" s="385"/>
      <c r="N226" s="385"/>
      <c r="O226" s="385"/>
      <c r="P226" s="385"/>
      <c r="Q226" s="385"/>
      <c r="R226" s="395"/>
      <c r="S226" s="395"/>
      <c r="T226" s="395"/>
      <c r="U226" s="395"/>
      <c r="V226" s="20">
        <f t="shared" si="198"/>
        <v>0</v>
      </c>
      <c r="W226" s="20">
        <f t="shared" si="199"/>
        <v>0</v>
      </c>
      <c r="X226" s="20">
        <f t="shared" si="200"/>
        <v>0</v>
      </c>
      <c r="Y226" s="67">
        <f t="shared" si="201"/>
        <v>0</v>
      </c>
      <c r="Z226" s="117"/>
      <c r="AA226" s="106"/>
      <c r="AB226" s="106"/>
      <c r="AC226" s="106"/>
      <c r="AD226" s="106"/>
      <c r="AE226" s="106"/>
      <c r="AF226" s="106"/>
      <c r="AG226" s="106"/>
      <c r="AH226" s="106"/>
      <c r="AI226" s="108"/>
      <c r="AJ226" s="108"/>
    </row>
    <row r="227" spans="1:37" s="50" customFormat="1" ht="19.5" thickBot="1" x14ac:dyDescent="0.3">
      <c r="A227" s="112"/>
      <c r="B227" s="115"/>
      <c r="C227" s="121"/>
      <c r="D227" s="121"/>
      <c r="E227" s="391"/>
      <c r="F227" s="391"/>
      <c r="G227" s="391"/>
      <c r="H227" s="391"/>
      <c r="I227" s="391"/>
      <c r="J227" s="391"/>
      <c r="K227" s="391"/>
      <c r="L227" s="391"/>
      <c r="M227" s="391"/>
      <c r="N227" s="391"/>
      <c r="O227" s="391"/>
      <c r="P227" s="391"/>
      <c r="Q227" s="391"/>
      <c r="R227" s="396"/>
      <c r="S227" s="396"/>
      <c r="T227" s="396"/>
      <c r="U227" s="396"/>
      <c r="V227" s="21">
        <f t="shared" si="198"/>
        <v>0</v>
      </c>
      <c r="W227" s="21">
        <f t="shared" si="199"/>
        <v>0</v>
      </c>
      <c r="X227" s="21">
        <f t="shared" si="200"/>
        <v>0</v>
      </c>
      <c r="Y227" s="68">
        <f t="shared" si="201"/>
        <v>0</v>
      </c>
      <c r="Z227" s="118"/>
      <c r="AA227" s="104"/>
      <c r="AB227" s="104"/>
      <c r="AC227" s="104"/>
      <c r="AD227" s="104"/>
      <c r="AE227" s="104"/>
      <c r="AF227" s="104"/>
      <c r="AG227" s="104"/>
      <c r="AH227" s="104"/>
      <c r="AI227" s="109"/>
      <c r="AJ227" s="109"/>
    </row>
    <row r="228" spans="1:37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60">
        <f>SUM(AF12:AF227)</f>
        <v>1697.3720327098945</v>
      </c>
      <c r="AG228" s="60">
        <f>SUM(AG12:AG227)</f>
        <v>1824.2755848686897</v>
      </c>
      <c r="AH228" s="50"/>
      <c r="AI228" s="50"/>
      <c r="AJ228" s="50"/>
      <c r="AK228" s="50"/>
    </row>
    <row r="229" spans="1:37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</sheetData>
  <sheetProtection password="CCE5" sheet="1" objects="1" scenarios="1" formatCells="0" formatColumns="0" formatRows="0" insertRows="0"/>
  <mergeCells count="630">
    <mergeCell ref="AJ23:AJ30"/>
    <mergeCell ref="AJ19:AJ22"/>
    <mergeCell ref="AJ16:AJ18"/>
    <mergeCell ref="AJ14:AJ15"/>
    <mergeCell ref="AJ12:AJ13"/>
    <mergeCell ref="AJ8:AJ11"/>
    <mergeCell ref="AJ74:AJ81"/>
    <mergeCell ref="AJ70:AJ73"/>
    <mergeCell ref="AJ64:AJ69"/>
    <mergeCell ref="AJ56:AJ63"/>
    <mergeCell ref="AJ52:AJ55"/>
    <mergeCell ref="AJ48:AJ51"/>
    <mergeCell ref="AJ44:AJ47"/>
    <mergeCell ref="AJ36:AJ43"/>
    <mergeCell ref="AJ31:AJ35"/>
    <mergeCell ref="AJ124:AJ127"/>
    <mergeCell ref="AJ114:AJ123"/>
    <mergeCell ref="AJ112:AJ113"/>
    <mergeCell ref="AJ106:AJ111"/>
    <mergeCell ref="AJ102:AJ105"/>
    <mergeCell ref="AJ96:AJ101"/>
    <mergeCell ref="AJ94:AJ95"/>
    <mergeCell ref="AJ88:AJ93"/>
    <mergeCell ref="AJ82:AJ87"/>
    <mergeCell ref="AJ185:AJ188"/>
    <mergeCell ref="AJ181:AJ184"/>
    <mergeCell ref="AJ177:AJ180"/>
    <mergeCell ref="AJ172:AJ176"/>
    <mergeCell ref="AJ152:AJ171"/>
    <mergeCell ref="AJ148:AJ151"/>
    <mergeCell ref="AJ144:AJ147"/>
    <mergeCell ref="AJ132:AJ143"/>
    <mergeCell ref="AJ128:AJ131"/>
    <mergeCell ref="D189:D192"/>
    <mergeCell ref="D193:D212"/>
    <mergeCell ref="D213:D214"/>
    <mergeCell ref="D215:D216"/>
    <mergeCell ref="D217:D219"/>
    <mergeCell ref="D220:D221"/>
    <mergeCell ref="D222:D224"/>
    <mergeCell ref="D225:D227"/>
    <mergeCell ref="AJ225:AJ227"/>
    <mergeCell ref="AJ222:AJ224"/>
    <mergeCell ref="AJ220:AJ221"/>
    <mergeCell ref="AJ217:AJ219"/>
    <mergeCell ref="AJ215:AJ216"/>
    <mergeCell ref="AJ213:AJ214"/>
    <mergeCell ref="AJ193:AJ212"/>
    <mergeCell ref="AJ189:AJ192"/>
    <mergeCell ref="AG193:AG212"/>
    <mergeCell ref="AH193:AH212"/>
    <mergeCell ref="AI193:AI212"/>
    <mergeCell ref="AF189:AF192"/>
    <mergeCell ref="AG189:AG192"/>
    <mergeCell ref="AH189:AH192"/>
    <mergeCell ref="AI189:AI192"/>
    <mergeCell ref="AE213:AE214"/>
    <mergeCell ref="D128:D131"/>
    <mergeCell ref="D132:D143"/>
    <mergeCell ref="D144:D147"/>
    <mergeCell ref="D148:D151"/>
    <mergeCell ref="D152:D171"/>
    <mergeCell ref="D172:D176"/>
    <mergeCell ref="D177:D180"/>
    <mergeCell ref="D181:D184"/>
    <mergeCell ref="D185:D188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E12:AE13"/>
    <mergeCell ref="AF12:AF13"/>
    <mergeCell ref="AG12:AG13"/>
    <mergeCell ref="AH12:AH13"/>
    <mergeCell ref="AI12:AI13"/>
    <mergeCell ref="AD10:AE10"/>
    <mergeCell ref="AF10:AG10"/>
    <mergeCell ref="A12:A13"/>
    <mergeCell ref="B12:B13"/>
    <mergeCell ref="Z12:Z13"/>
    <mergeCell ref="AA12:AA13"/>
    <mergeCell ref="AB12:AB13"/>
    <mergeCell ref="AC12:AC13"/>
    <mergeCell ref="AD12:AD13"/>
    <mergeCell ref="R10:S10"/>
    <mergeCell ref="T10:U10"/>
    <mergeCell ref="V10:W10"/>
    <mergeCell ref="X10:Y10"/>
    <mergeCell ref="Z10:AA10"/>
    <mergeCell ref="AB10:AC10"/>
    <mergeCell ref="C12:C13"/>
    <mergeCell ref="D12:D13"/>
    <mergeCell ref="AD14:AD15"/>
    <mergeCell ref="AE14:AE15"/>
    <mergeCell ref="AF14:AF15"/>
    <mergeCell ref="AG14:AG15"/>
    <mergeCell ref="AH14:AH15"/>
    <mergeCell ref="AI14:AI15"/>
    <mergeCell ref="A14:A15"/>
    <mergeCell ref="B14:B15"/>
    <mergeCell ref="Z14:Z15"/>
    <mergeCell ref="AA14:AA15"/>
    <mergeCell ref="AB14:AB15"/>
    <mergeCell ref="AC14:AC15"/>
    <mergeCell ref="C14:C15"/>
    <mergeCell ref="D14:D15"/>
    <mergeCell ref="AD16:AD18"/>
    <mergeCell ref="AE16:AE18"/>
    <mergeCell ref="AF16:AF18"/>
    <mergeCell ref="AG16:AG18"/>
    <mergeCell ref="AH16:AH18"/>
    <mergeCell ref="AI16:AI18"/>
    <mergeCell ref="A16:A18"/>
    <mergeCell ref="B16:B18"/>
    <mergeCell ref="Z16:Z18"/>
    <mergeCell ref="AA16:AA18"/>
    <mergeCell ref="AB16:AB18"/>
    <mergeCell ref="AC16:AC18"/>
    <mergeCell ref="C16:C18"/>
    <mergeCell ref="D16:D18"/>
    <mergeCell ref="AD19:AD22"/>
    <mergeCell ref="AE19:AE22"/>
    <mergeCell ref="AF19:AF22"/>
    <mergeCell ref="AG19:AG22"/>
    <mergeCell ref="AH19:AH22"/>
    <mergeCell ref="AI19:AI22"/>
    <mergeCell ref="A19:A22"/>
    <mergeCell ref="B19:B22"/>
    <mergeCell ref="Z19:Z22"/>
    <mergeCell ref="AA19:AA22"/>
    <mergeCell ref="AB19:AB22"/>
    <mergeCell ref="AC19:AC22"/>
    <mergeCell ref="C19:C22"/>
    <mergeCell ref="D19:D22"/>
    <mergeCell ref="AD23:AD30"/>
    <mergeCell ref="AE23:AE30"/>
    <mergeCell ref="AF23:AF30"/>
    <mergeCell ref="AG23:AG30"/>
    <mergeCell ref="AH23:AH30"/>
    <mergeCell ref="AI23:AI30"/>
    <mergeCell ref="A23:A30"/>
    <mergeCell ref="B23:B30"/>
    <mergeCell ref="Z23:Z30"/>
    <mergeCell ref="AA23:AA30"/>
    <mergeCell ref="AB23:AB30"/>
    <mergeCell ref="AC23:AC30"/>
    <mergeCell ref="C23:C30"/>
    <mergeCell ref="D23:D30"/>
    <mergeCell ref="AD31:AD35"/>
    <mergeCell ref="AE31:AE35"/>
    <mergeCell ref="AF31:AF35"/>
    <mergeCell ref="AG31:AG35"/>
    <mergeCell ref="AH31:AH35"/>
    <mergeCell ref="AI31:AI35"/>
    <mergeCell ref="A31:A35"/>
    <mergeCell ref="B31:B35"/>
    <mergeCell ref="Z31:Z35"/>
    <mergeCell ref="AA31:AA35"/>
    <mergeCell ref="AB31:AB35"/>
    <mergeCell ref="AC31:AC35"/>
    <mergeCell ref="C31:C35"/>
    <mergeCell ref="D31:D35"/>
    <mergeCell ref="AD36:AD43"/>
    <mergeCell ref="AE36:AE43"/>
    <mergeCell ref="AF36:AF43"/>
    <mergeCell ref="AG36:AG43"/>
    <mergeCell ref="AH36:AH43"/>
    <mergeCell ref="AI36:AI43"/>
    <mergeCell ref="A36:A43"/>
    <mergeCell ref="B36:B43"/>
    <mergeCell ref="Z36:Z43"/>
    <mergeCell ref="AA36:AA43"/>
    <mergeCell ref="AB36:AB43"/>
    <mergeCell ref="AC36:AC43"/>
    <mergeCell ref="C36:C43"/>
    <mergeCell ref="D36:D43"/>
    <mergeCell ref="AD44:AD47"/>
    <mergeCell ref="AE44:AE47"/>
    <mergeCell ref="AF44:AF47"/>
    <mergeCell ref="AG44:AG47"/>
    <mergeCell ref="AH44:AH47"/>
    <mergeCell ref="AI44:AI47"/>
    <mergeCell ref="A44:A47"/>
    <mergeCell ref="B44:B47"/>
    <mergeCell ref="Z44:Z47"/>
    <mergeCell ref="AA44:AA47"/>
    <mergeCell ref="AB44:AB47"/>
    <mergeCell ref="AC44:AC47"/>
    <mergeCell ref="C44:C47"/>
    <mergeCell ref="D44:D47"/>
    <mergeCell ref="AD48:AD51"/>
    <mergeCell ref="AE48:AE51"/>
    <mergeCell ref="AF48:AF51"/>
    <mergeCell ref="AG48:AG51"/>
    <mergeCell ref="AH48:AH51"/>
    <mergeCell ref="AI48:AI51"/>
    <mergeCell ref="A48:A51"/>
    <mergeCell ref="B48:B51"/>
    <mergeCell ref="Z48:Z51"/>
    <mergeCell ref="AA48:AA51"/>
    <mergeCell ref="AB48:AB51"/>
    <mergeCell ref="AC48:AC51"/>
    <mergeCell ref="C48:C51"/>
    <mergeCell ref="D48:D51"/>
    <mergeCell ref="AD52:AD55"/>
    <mergeCell ref="AE52:AE55"/>
    <mergeCell ref="AF52:AF55"/>
    <mergeCell ref="AG52:AG55"/>
    <mergeCell ref="AH52:AH55"/>
    <mergeCell ref="AI52:AI55"/>
    <mergeCell ref="A52:A55"/>
    <mergeCell ref="B52:B55"/>
    <mergeCell ref="Z52:Z55"/>
    <mergeCell ref="AA52:AA55"/>
    <mergeCell ref="AB52:AB55"/>
    <mergeCell ref="AC52:AC55"/>
    <mergeCell ref="C52:C55"/>
    <mergeCell ref="D52:D55"/>
    <mergeCell ref="AD56:AD63"/>
    <mergeCell ref="AE56:AE63"/>
    <mergeCell ref="AF56:AF63"/>
    <mergeCell ref="AG56:AG63"/>
    <mergeCell ref="AH56:AH63"/>
    <mergeCell ref="AI56:AI63"/>
    <mergeCell ref="A56:A63"/>
    <mergeCell ref="B56:B63"/>
    <mergeCell ref="Z56:Z63"/>
    <mergeCell ref="AA56:AA63"/>
    <mergeCell ref="AB56:AB63"/>
    <mergeCell ref="AC56:AC63"/>
    <mergeCell ref="C56:C63"/>
    <mergeCell ref="D56:D63"/>
    <mergeCell ref="AD64:AD69"/>
    <mergeCell ref="AE64:AE69"/>
    <mergeCell ref="AF64:AF69"/>
    <mergeCell ref="AG64:AG69"/>
    <mergeCell ref="AH64:AH69"/>
    <mergeCell ref="AI64:AI69"/>
    <mergeCell ref="A64:A69"/>
    <mergeCell ref="B64:B69"/>
    <mergeCell ref="Z64:Z69"/>
    <mergeCell ref="AA64:AA69"/>
    <mergeCell ref="AB64:AB69"/>
    <mergeCell ref="AC64:AC69"/>
    <mergeCell ref="C64:C69"/>
    <mergeCell ref="D64:D69"/>
    <mergeCell ref="AD70:AD73"/>
    <mergeCell ref="AE70:AE73"/>
    <mergeCell ref="AF70:AF73"/>
    <mergeCell ref="AG70:AG73"/>
    <mergeCell ref="AH70:AH73"/>
    <mergeCell ref="AI70:AI73"/>
    <mergeCell ref="A70:A73"/>
    <mergeCell ref="B70:B73"/>
    <mergeCell ref="Z70:Z73"/>
    <mergeCell ref="AA70:AA73"/>
    <mergeCell ref="AB70:AB73"/>
    <mergeCell ref="AC70:AC73"/>
    <mergeCell ref="C70:C73"/>
    <mergeCell ref="D70:D73"/>
    <mergeCell ref="AD74:AD81"/>
    <mergeCell ref="AE74:AE81"/>
    <mergeCell ref="AF74:AF81"/>
    <mergeCell ref="AG74:AG81"/>
    <mergeCell ref="AH74:AH81"/>
    <mergeCell ref="AI74:AI81"/>
    <mergeCell ref="A74:A81"/>
    <mergeCell ref="B74:B81"/>
    <mergeCell ref="Z74:Z81"/>
    <mergeCell ref="AA74:AA81"/>
    <mergeCell ref="AB74:AB81"/>
    <mergeCell ref="AC74:AC81"/>
    <mergeCell ref="C74:C81"/>
    <mergeCell ref="D74:D81"/>
    <mergeCell ref="AD82:AD87"/>
    <mergeCell ref="AE82:AE87"/>
    <mergeCell ref="AF82:AF87"/>
    <mergeCell ref="AG82:AG87"/>
    <mergeCell ref="AH82:AH87"/>
    <mergeCell ref="AI82:AI87"/>
    <mergeCell ref="A82:A87"/>
    <mergeCell ref="B82:B87"/>
    <mergeCell ref="Z82:Z87"/>
    <mergeCell ref="AA82:AA87"/>
    <mergeCell ref="AB82:AB87"/>
    <mergeCell ref="AC82:AC87"/>
    <mergeCell ref="C82:C87"/>
    <mergeCell ref="D82:D87"/>
    <mergeCell ref="AD88:AD93"/>
    <mergeCell ref="AE88:AE93"/>
    <mergeCell ref="AF88:AF93"/>
    <mergeCell ref="AG88:AG93"/>
    <mergeCell ref="AH88:AH93"/>
    <mergeCell ref="AI88:AI93"/>
    <mergeCell ref="A88:A93"/>
    <mergeCell ref="B88:B93"/>
    <mergeCell ref="Z88:Z93"/>
    <mergeCell ref="AA88:AA93"/>
    <mergeCell ref="AB88:AB93"/>
    <mergeCell ref="AC88:AC93"/>
    <mergeCell ref="C88:C93"/>
    <mergeCell ref="D88:D93"/>
    <mergeCell ref="AD94:AD95"/>
    <mergeCell ref="AE94:AE95"/>
    <mergeCell ref="AF94:AF95"/>
    <mergeCell ref="AG94:AG95"/>
    <mergeCell ref="AH94:AH95"/>
    <mergeCell ref="AI94:AI95"/>
    <mergeCell ref="A94:A95"/>
    <mergeCell ref="B94:B95"/>
    <mergeCell ref="Z94:Z95"/>
    <mergeCell ref="AA94:AA95"/>
    <mergeCell ref="AB94:AB95"/>
    <mergeCell ref="AC94:AC95"/>
    <mergeCell ref="C94:C95"/>
    <mergeCell ref="D94:D95"/>
    <mergeCell ref="AD96:AD101"/>
    <mergeCell ref="AE96:AE101"/>
    <mergeCell ref="AF96:AF101"/>
    <mergeCell ref="AG96:AG101"/>
    <mergeCell ref="AH96:AH101"/>
    <mergeCell ref="AI96:AI101"/>
    <mergeCell ref="A96:A101"/>
    <mergeCell ref="B96:B101"/>
    <mergeCell ref="Z96:Z101"/>
    <mergeCell ref="AA96:AA101"/>
    <mergeCell ref="AB96:AB101"/>
    <mergeCell ref="AC96:AC101"/>
    <mergeCell ref="C96:C101"/>
    <mergeCell ref="D96:D101"/>
    <mergeCell ref="AD102:AD105"/>
    <mergeCell ref="AE102:AE105"/>
    <mergeCell ref="AF102:AF105"/>
    <mergeCell ref="AG102:AG105"/>
    <mergeCell ref="AH102:AH105"/>
    <mergeCell ref="AI102:AI105"/>
    <mergeCell ref="A102:A105"/>
    <mergeCell ref="B102:B105"/>
    <mergeCell ref="Z102:Z105"/>
    <mergeCell ref="AA102:AA105"/>
    <mergeCell ref="AB102:AB105"/>
    <mergeCell ref="AC102:AC105"/>
    <mergeCell ref="C102:C105"/>
    <mergeCell ref="D102:D105"/>
    <mergeCell ref="AD106:AD111"/>
    <mergeCell ref="AE106:AE111"/>
    <mergeCell ref="AF106:AF111"/>
    <mergeCell ref="AG106:AG111"/>
    <mergeCell ref="AH106:AH111"/>
    <mergeCell ref="AI106:AI111"/>
    <mergeCell ref="A106:A111"/>
    <mergeCell ref="B106:B111"/>
    <mergeCell ref="Z106:Z111"/>
    <mergeCell ref="AA106:AA111"/>
    <mergeCell ref="AB106:AB111"/>
    <mergeCell ref="AC106:AC111"/>
    <mergeCell ref="C106:C111"/>
    <mergeCell ref="D106:D111"/>
    <mergeCell ref="AD112:AD113"/>
    <mergeCell ref="AE112:AE113"/>
    <mergeCell ref="AF112:AF113"/>
    <mergeCell ref="AG112:AG113"/>
    <mergeCell ref="AH112:AH113"/>
    <mergeCell ref="AI112:AI113"/>
    <mergeCell ref="A112:A113"/>
    <mergeCell ref="B112:B113"/>
    <mergeCell ref="Z112:Z113"/>
    <mergeCell ref="AA112:AA113"/>
    <mergeCell ref="AB112:AB113"/>
    <mergeCell ref="AC112:AC113"/>
    <mergeCell ref="C112:C113"/>
    <mergeCell ref="D112:D113"/>
    <mergeCell ref="AI114:AI123"/>
    <mergeCell ref="A114:A123"/>
    <mergeCell ref="B114:B123"/>
    <mergeCell ref="Z114:Z123"/>
    <mergeCell ref="AA114:AA123"/>
    <mergeCell ref="AB114:AB123"/>
    <mergeCell ref="AC114:AC123"/>
    <mergeCell ref="C114:C123"/>
    <mergeCell ref="D114:D123"/>
    <mergeCell ref="C124:C127"/>
    <mergeCell ref="Z124:Z127"/>
    <mergeCell ref="AA124:AA127"/>
    <mergeCell ref="AB124:AB127"/>
    <mergeCell ref="AD114:AD123"/>
    <mergeCell ref="AE114:AE123"/>
    <mergeCell ref="AF114:AF123"/>
    <mergeCell ref="AG114:AG123"/>
    <mergeCell ref="AH114:AH123"/>
    <mergeCell ref="D124:D127"/>
    <mergeCell ref="AG132:AG143"/>
    <mergeCell ref="AH132:AH143"/>
    <mergeCell ref="AF128:AF131"/>
    <mergeCell ref="AG128:AG131"/>
    <mergeCell ref="AH128:AH131"/>
    <mergeCell ref="AI128:AI131"/>
    <mergeCell ref="AI124:AI127"/>
    <mergeCell ref="A128:A131"/>
    <mergeCell ref="B128:B131"/>
    <mergeCell ref="C128:C131"/>
    <mergeCell ref="Z128:Z131"/>
    <mergeCell ref="AA128:AA131"/>
    <mergeCell ref="AB128:AB131"/>
    <mergeCell ref="AC128:AC131"/>
    <mergeCell ref="AD128:AD131"/>
    <mergeCell ref="AE128:AE131"/>
    <mergeCell ref="AC124:AC127"/>
    <mergeCell ref="AD124:AD127"/>
    <mergeCell ref="AE124:AE127"/>
    <mergeCell ref="AF124:AF127"/>
    <mergeCell ref="AG124:AG127"/>
    <mergeCell ref="AH124:AH127"/>
    <mergeCell ref="A124:A127"/>
    <mergeCell ref="B124:B127"/>
    <mergeCell ref="A132:A143"/>
    <mergeCell ref="B132:B143"/>
    <mergeCell ref="Z132:Z143"/>
    <mergeCell ref="AA132:AA143"/>
    <mergeCell ref="AB132:AB143"/>
    <mergeCell ref="AC132:AC143"/>
    <mergeCell ref="AD132:AD143"/>
    <mergeCell ref="AE132:AE143"/>
    <mergeCell ref="AF132:AF143"/>
    <mergeCell ref="C132:C143"/>
    <mergeCell ref="A148:A151"/>
    <mergeCell ref="B148:B151"/>
    <mergeCell ref="Z148:Z151"/>
    <mergeCell ref="AA148:AA151"/>
    <mergeCell ref="AB148:AB151"/>
    <mergeCell ref="AE144:AE147"/>
    <mergeCell ref="AF144:AF147"/>
    <mergeCell ref="AG144:AG147"/>
    <mergeCell ref="AH144:AH147"/>
    <mergeCell ref="A144:A147"/>
    <mergeCell ref="B144:B147"/>
    <mergeCell ref="Z144:Z147"/>
    <mergeCell ref="AA144:AA147"/>
    <mergeCell ref="AB144:AB147"/>
    <mergeCell ref="AC144:AC147"/>
    <mergeCell ref="AD144:AD147"/>
    <mergeCell ref="A172:A176"/>
    <mergeCell ref="B172:B176"/>
    <mergeCell ref="Z172:Z176"/>
    <mergeCell ref="AA172:AA176"/>
    <mergeCell ref="AB172:AB176"/>
    <mergeCell ref="AE152:AE171"/>
    <mergeCell ref="AF152:AF171"/>
    <mergeCell ref="AG152:AG171"/>
    <mergeCell ref="AH152:AH171"/>
    <mergeCell ref="A152:A171"/>
    <mergeCell ref="B152:B171"/>
    <mergeCell ref="Z152:Z171"/>
    <mergeCell ref="AA152:AA171"/>
    <mergeCell ref="AB152:AB171"/>
    <mergeCell ref="AC152:AC171"/>
    <mergeCell ref="AD152:AD171"/>
    <mergeCell ref="C152:C171"/>
    <mergeCell ref="AI172:AI176"/>
    <mergeCell ref="C144:C147"/>
    <mergeCell ref="C148:C151"/>
    <mergeCell ref="C172:C176"/>
    <mergeCell ref="AC172:AC176"/>
    <mergeCell ref="AD172:AD176"/>
    <mergeCell ref="AE172:AE176"/>
    <mergeCell ref="AF172:AF176"/>
    <mergeCell ref="AG172:AG176"/>
    <mergeCell ref="AH172:AH176"/>
    <mergeCell ref="AI152:AI171"/>
    <mergeCell ref="AI148:AI151"/>
    <mergeCell ref="AC148:AC151"/>
    <mergeCell ref="AD148:AD151"/>
    <mergeCell ref="AE148:AE151"/>
    <mergeCell ref="AF148:AF151"/>
    <mergeCell ref="AG148:AG151"/>
    <mergeCell ref="AH148:AH151"/>
    <mergeCell ref="AI144:AI147"/>
    <mergeCell ref="AI132:AI143"/>
    <mergeCell ref="AI177:AI180"/>
    <mergeCell ref="A181:A184"/>
    <mergeCell ref="B181:B184"/>
    <mergeCell ref="C181:C184"/>
    <mergeCell ref="Z181:Z184"/>
    <mergeCell ref="AA181:AA184"/>
    <mergeCell ref="AB181:AB184"/>
    <mergeCell ref="AC181:AC184"/>
    <mergeCell ref="AD181:AD184"/>
    <mergeCell ref="AE181:AE184"/>
    <mergeCell ref="AC177:AC180"/>
    <mergeCell ref="AD177:AD180"/>
    <mergeCell ref="AE177:AE180"/>
    <mergeCell ref="AF177:AF180"/>
    <mergeCell ref="AG177:AG180"/>
    <mergeCell ref="AH177:AH180"/>
    <mergeCell ref="A177:A180"/>
    <mergeCell ref="B177:B180"/>
    <mergeCell ref="C177:C180"/>
    <mergeCell ref="Z177:Z180"/>
    <mergeCell ref="AA177:AA180"/>
    <mergeCell ref="AB177:AB180"/>
    <mergeCell ref="AF181:AF184"/>
    <mergeCell ref="AG181:AG184"/>
    <mergeCell ref="AH181:AH184"/>
    <mergeCell ref="AI181:AI184"/>
    <mergeCell ref="A185:A188"/>
    <mergeCell ref="B185:B188"/>
    <mergeCell ref="C185:C188"/>
    <mergeCell ref="Z185:Z188"/>
    <mergeCell ref="AA185:AA188"/>
    <mergeCell ref="AB185:AB188"/>
    <mergeCell ref="A193:A212"/>
    <mergeCell ref="B193:B212"/>
    <mergeCell ref="Z193:Z212"/>
    <mergeCell ref="AA193:AA212"/>
    <mergeCell ref="AB193:AB212"/>
    <mergeCell ref="AC193:AC212"/>
    <mergeCell ref="AI185:AI188"/>
    <mergeCell ref="A189:A192"/>
    <mergeCell ref="B189:B192"/>
    <mergeCell ref="C189:C192"/>
    <mergeCell ref="Z189:Z192"/>
    <mergeCell ref="AA189:AA192"/>
    <mergeCell ref="AB189:AB192"/>
    <mergeCell ref="AC189:AC192"/>
    <mergeCell ref="AD189:AD192"/>
    <mergeCell ref="AE189:AE192"/>
    <mergeCell ref="AC185:AC188"/>
    <mergeCell ref="AD185:AD188"/>
    <mergeCell ref="AE185:AE188"/>
    <mergeCell ref="AF185:AF188"/>
    <mergeCell ref="AG185:AG188"/>
    <mergeCell ref="AH185:AH188"/>
    <mergeCell ref="AE193:AE212"/>
    <mergeCell ref="AF193:AF212"/>
    <mergeCell ref="AF213:AF214"/>
    <mergeCell ref="AG213:AG214"/>
    <mergeCell ref="AH213:AH214"/>
    <mergeCell ref="AI213:AI214"/>
    <mergeCell ref="A213:A214"/>
    <mergeCell ref="B213:B214"/>
    <mergeCell ref="Z213:Z214"/>
    <mergeCell ref="AA213:AA214"/>
    <mergeCell ref="AB213:AB214"/>
    <mergeCell ref="AC213:AC214"/>
    <mergeCell ref="AE215:AE216"/>
    <mergeCell ref="AF215:AF216"/>
    <mergeCell ref="AG215:AG216"/>
    <mergeCell ref="AH215:AH216"/>
    <mergeCell ref="AI215:AI216"/>
    <mergeCell ref="A215:A216"/>
    <mergeCell ref="B215:B216"/>
    <mergeCell ref="Z215:Z216"/>
    <mergeCell ref="AA215:AA216"/>
    <mergeCell ref="AB215:AB216"/>
    <mergeCell ref="AC215:AC216"/>
    <mergeCell ref="AE217:AE219"/>
    <mergeCell ref="AF217:AF219"/>
    <mergeCell ref="AG217:AG219"/>
    <mergeCell ref="AH217:AH219"/>
    <mergeCell ref="AI217:AI219"/>
    <mergeCell ref="A217:A219"/>
    <mergeCell ref="B217:B219"/>
    <mergeCell ref="Z217:Z219"/>
    <mergeCell ref="AA217:AA219"/>
    <mergeCell ref="AB217:AB219"/>
    <mergeCell ref="AC217:AC219"/>
    <mergeCell ref="AE220:AE221"/>
    <mergeCell ref="AF220:AF221"/>
    <mergeCell ref="AG220:AG221"/>
    <mergeCell ref="AH220:AH221"/>
    <mergeCell ref="AI220:AI221"/>
    <mergeCell ref="A220:A221"/>
    <mergeCell ref="B220:B221"/>
    <mergeCell ref="Z220:Z221"/>
    <mergeCell ref="AA220:AA221"/>
    <mergeCell ref="AB220:AB221"/>
    <mergeCell ref="AC220:AC221"/>
    <mergeCell ref="AA222:AA224"/>
    <mergeCell ref="AB222:AB224"/>
    <mergeCell ref="C213:C214"/>
    <mergeCell ref="C215:C216"/>
    <mergeCell ref="C217:C219"/>
    <mergeCell ref="C220:C221"/>
    <mergeCell ref="AD220:AD221"/>
    <mergeCell ref="AD217:AD219"/>
    <mergeCell ref="AD215:AD216"/>
    <mergeCell ref="AD213:AD214"/>
    <mergeCell ref="C222:C224"/>
    <mergeCell ref="Z222:Z224"/>
    <mergeCell ref="AD193:AD212"/>
    <mergeCell ref="C193:C212"/>
    <mergeCell ref="AF225:AF227"/>
    <mergeCell ref="AG225:AG227"/>
    <mergeCell ref="AH225:AH227"/>
    <mergeCell ref="AI225:AI227"/>
    <mergeCell ref="AI222:AI224"/>
    <mergeCell ref="A225:A227"/>
    <mergeCell ref="B225:B227"/>
    <mergeCell ref="C225:C227"/>
    <mergeCell ref="Z225:Z227"/>
    <mergeCell ref="AA225:AA227"/>
    <mergeCell ref="AB225:AB227"/>
    <mergeCell ref="AC225:AC227"/>
    <mergeCell ref="AD225:AD227"/>
    <mergeCell ref="AE225:AE227"/>
    <mergeCell ref="AC222:AC224"/>
    <mergeCell ref="AD222:AD224"/>
    <mergeCell ref="AE222:AE224"/>
    <mergeCell ref="AF222:AF224"/>
    <mergeCell ref="AG222:AG224"/>
    <mergeCell ref="AH222:AH224"/>
    <mergeCell ref="A222:A224"/>
    <mergeCell ref="B222:B224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A1" s="42">
        <f>'4'!AF41+' 7 '!AF412+'8'!AF159+Корф!AF34+'9'!AF40+'10'!AF172+Лазо!AF25+'11'!AF85+'12'!AF133+'14'!AF35+'16'!AF67+'17'!AF31+'19'!AF24+'22'!AF146+'23'!AF228</f>
        <v>10990.854631291168</v>
      </c>
      <c r="B1">
        <f>'4'!AG41+' 7 '!AG412+'8'!AG159+Корф!AG34+'9'!AG40+'10'!AG172+Лазо!AG25+'11'!AG85+'12'!AG133+'14'!AG35+'16'!AG67+'17'!AG31+'19'!AG24+'22'!AG146+'23'!AG228</f>
        <v>11705.748919951206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4"/>
  <sheetViews>
    <sheetView topLeftCell="A312" zoomScale="55" zoomScaleNormal="55" workbookViewId="0">
      <selection activeCell="A2" sqref="A2:XFD411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2.710937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x14ac:dyDescent="0.25">
      <c r="A2" s="48"/>
      <c r="B2" s="139" t="s">
        <v>16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50"/>
      <c r="AJ5" s="50"/>
      <c r="AK5" s="50"/>
    </row>
    <row r="6" spans="1:37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50"/>
      <c r="AJ6" s="50"/>
      <c r="AK6" s="50"/>
    </row>
    <row r="7" spans="1:37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  <c r="AK8" s="50"/>
    </row>
    <row r="9" spans="1:37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  <c r="AK9" s="50"/>
    </row>
    <row r="10" spans="1:37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  <c r="AK10" s="50"/>
    </row>
    <row r="11" spans="1:37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  <c r="AK11" s="50"/>
    </row>
    <row r="12" spans="1:37" ht="18.75" x14ac:dyDescent="0.25">
      <c r="A12" s="126">
        <v>1</v>
      </c>
      <c r="B12" s="208" t="s">
        <v>17</v>
      </c>
      <c r="C12" s="205" t="s">
        <v>19</v>
      </c>
      <c r="D12" s="205">
        <f>160*0.9</f>
        <v>144</v>
      </c>
      <c r="E12" s="1" t="s">
        <v>18</v>
      </c>
      <c r="F12" s="2">
        <v>0.2</v>
      </c>
      <c r="G12" s="2">
        <v>6.1</v>
      </c>
      <c r="H12" s="2">
        <v>5.6</v>
      </c>
      <c r="I12" s="2">
        <v>0.2</v>
      </c>
      <c r="J12" s="2">
        <v>6.2</v>
      </c>
      <c r="K12" s="2">
        <v>6.8</v>
      </c>
      <c r="L12" s="2">
        <v>4.3</v>
      </c>
      <c r="M12" s="2">
        <v>3.9</v>
      </c>
      <c r="N12" s="2">
        <v>8.8000000000000007</v>
      </c>
      <c r="O12" s="2">
        <v>0.1</v>
      </c>
      <c r="P12" s="2">
        <v>0.1</v>
      </c>
      <c r="Q12" s="2">
        <v>0.2</v>
      </c>
      <c r="R12" s="3">
        <v>380</v>
      </c>
      <c r="S12" s="3">
        <v>380</v>
      </c>
      <c r="T12" s="3">
        <v>380</v>
      </c>
      <c r="U12" s="3">
        <v>380</v>
      </c>
      <c r="V12" s="13">
        <f t="shared" ref="V12:V75" si="0">IF(AND(F12=0,G12=0,H12=0),0,IF(AND(F12=0,G12=0),H12,IF(AND(F12=0,H12=0),G12,IF(AND(G12=0,H12=0),F12,IF(F12=0,(G12+H12)/2,IF(G12=0,(F12+H12)/2,IF(H12=0,(F12+G12)/2,(F12+G12+H12)/3)))))))</f>
        <v>3.9666666666666663</v>
      </c>
      <c r="W12" s="13">
        <f t="shared" ref="W12:W75" si="1">IF(AND(I12=0,J12=0,K12=0),0,IF(AND(I12=0,J12=0),K12,IF(AND(I12=0,K12=0),J12,IF(AND(J12=0,K12=0),I12,IF(I12=0,(J12+K12)/2,IF(J12=0,(I12+K12)/2,IF(K12=0,(I12+J12)/2,(I12+J12+K12)/3)))))))</f>
        <v>4.3999999999999995</v>
      </c>
      <c r="X12" s="13">
        <f t="shared" ref="X12:X75" si="2">IF(AND(L12=0,M12=0,N12=0),0,IF(AND(L12=0,M12=0),N12,IF(AND(L12=0,N12=0),M12,IF(AND(M12=0,N12=0),L12,IF(L12=0,(M12+N12)/2,IF(M12=0,(L12+N12)/2,IF(N12=0,(L12+M12)/2,(L12+M12+N12)/3)))))))</f>
        <v>5.666666666666667</v>
      </c>
      <c r="Y12" s="64">
        <f t="shared" ref="Y12:Y75" si="3">IF(AND(O12=0,P12=0,Q12=0),0,IF(AND(O12=0,P12=0),Q12,IF(AND(O12=0,Q12=0),P12,IF(AND(P12=0,Q12=0),O12,IF(O12=0,(P12+Q12)/2,IF(P12=0,(O12+Q12)/2,IF(Q12=0,(O12+P12)/2,(O12+P12+Q12)/3)))))))</f>
        <v>0.13333333333333333</v>
      </c>
      <c r="Z12" s="209">
        <f>SUM(V12:V31)</f>
        <v>18.7</v>
      </c>
      <c r="AA12" s="180">
        <f>SUM(W12:W31)</f>
        <v>23.366666666666667</v>
      </c>
      <c r="AB12" s="180">
        <f>SUM(X12:X31)</f>
        <v>15.533333333333335</v>
      </c>
      <c r="AC12" s="180">
        <f>SUM(Y12:Y31)</f>
        <v>30.133333333333333</v>
      </c>
      <c r="AD12" s="180">
        <f>Z12*0.38*0.9*SQRT(3)</f>
        <v>11.077157734725997</v>
      </c>
      <c r="AE12" s="180">
        <f t="shared" ref="AE12:AG12" si="4">AA12*0.38*0.9*SQRT(3)</f>
        <v>13.841510823605926</v>
      </c>
      <c r="AF12" s="180">
        <f t="shared" si="4"/>
        <v>9.2013467101289059</v>
      </c>
      <c r="AG12" s="180">
        <f t="shared" si="4"/>
        <v>17.849822802481821</v>
      </c>
      <c r="AH12" s="180">
        <f>MAX(Z12:AC31)</f>
        <v>30.133333333333333</v>
      </c>
      <c r="AI12" s="184">
        <f>AH12*0.38*0.9*SQRT(3)</f>
        <v>17.849822802481821</v>
      </c>
      <c r="AJ12" s="184">
        <f>D12-AI12</f>
        <v>126.15017719751818</v>
      </c>
      <c r="AK12" s="50"/>
    </row>
    <row r="13" spans="1:37" ht="18.75" x14ac:dyDescent="0.25">
      <c r="A13" s="127"/>
      <c r="B13" s="203"/>
      <c r="C13" s="206"/>
      <c r="D13" s="206"/>
      <c r="E13" s="4" t="s">
        <v>20</v>
      </c>
      <c r="F13" s="5">
        <v>18.3</v>
      </c>
      <c r="G13" s="5">
        <v>8.1</v>
      </c>
      <c r="H13" s="5">
        <v>17.8</v>
      </c>
      <c r="I13" s="5">
        <v>23.6</v>
      </c>
      <c r="J13" s="5">
        <v>11</v>
      </c>
      <c r="K13" s="5">
        <v>22.3</v>
      </c>
      <c r="L13" s="5">
        <v>11.9</v>
      </c>
      <c r="M13" s="5">
        <v>2.4</v>
      </c>
      <c r="N13" s="5">
        <v>15.3</v>
      </c>
      <c r="O13" s="5">
        <v>16.2</v>
      </c>
      <c r="P13" s="5">
        <v>17.7</v>
      </c>
      <c r="Q13" s="5">
        <v>56.1</v>
      </c>
      <c r="R13" s="6">
        <v>380</v>
      </c>
      <c r="S13" s="6">
        <v>380</v>
      </c>
      <c r="T13" s="6">
        <v>380</v>
      </c>
      <c r="U13" s="6">
        <v>380</v>
      </c>
      <c r="V13" s="11">
        <f t="shared" si="0"/>
        <v>14.733333333333334</v>
      </c>
      <c r="W13" s="11">
        <f t="shared" si="1"/>
        <v>18.966666666666669</v>
      </c>
      <c r="X13" s="11">
        <f t="shared" si="2"/>
        <v>9.8666666666666671</v>
      </c>
      <c r="Y13" s="62">
        <f t="shared" si="3"/>
        <v>30</v>
      </c>
      <c r="Z13" s="191"/>
      <c r="AA13" s="181"/>
      <c r="AB13" s="181"/>
      <c r="AC13" s="181"/>
      <c r="AD13" s="181"/>
      <c r="AE13" s="181"/>
      <c r="AF13" s="181"/>
      <c r="AG13" s="181"/>
      <c r="AH13" s="181"/>
      <c r="AI13" s="185"/>
      <c r="AJ13" s="185"/>
      <c r="AK13" s="50"/>
    </row>
    <row r="14" spans="1:37" ht="18.75" x14ac:dyDescent="0.25">
      <c r="A14" s="127"/>
      <c r="B14" s="203"/>
      <c r="C14" s="206"/>
      <c r="D14" s="20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  <c r="U14" s="8"/>
      <c r="V14" s="11">
        <f t="shared" si="0"/>
        <v>0</v>
      </c>
      <c r="W14" s="11">
        <f t="shared" si="1"/>
        <v>0</v>
      </c>
      <c r="X14" s="11">
        <f t="shared" si="2"/>
        <v>0</v>
      </c>
      <c r="Y14" s="62">
        <f t="shared" si="3"/>
        <v>0</v>
      </c>
      <c r="Z14" s="191"/>
      <c r="AA14" s="181"/>
      <c r="AB14" s="181"/>
      <c r="AC14" s="181"/>
      <c r="AD14" s="181"/>
      <c r="AE14" s="181"/>
      <c r="AF14" s="181"/>
      <c r="AG14" s="181"/>
      <c r="AH14" s="181"/>
      <c r="AI14" s="185"/>
      <c r="AJ14" s="185"/>
      <c r="AK14" s="50"/>
    </row>
    <row r="15" spans="1:37" ht="18.75" x14ac:dyDescent="0.25">
      <c r="A15" s="127"/>
      <c r="B15" s="203"/>
      <c r="C15" s="206"/>
      <c r="D15" s="20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6"/>
      <c r="T15" s="6"/>
      <c r="U15" s="6"/>
      <c r="V15" s="11">
        <f t="shared" si="0"/>
        <v>0</v>
      </c>
      <c r="W15" s="11">
        <f t="shared" si="1"/>
        <v>0</v>
      </c>
      <c r="X15" s="11">
        <f t="shared" si="2"/>
        <v>0</v>
      </c>
      <c r="Y15" s="62">
        <f t="shared" si="3"/>
        <v>0</v>
      </c>
      <c r="Z15" s="191"/>
      <c r="AA15" s="181"/>
      <c r="AB15" s="181"/>
      <c r="AC15" s="181"/>
      <c r="AD15" s="181"/>
      <c r="AE15" s="181"/>
      <c r="AF15" s="181"/>
      <c r="AG15" s="181"/>
      <c r="AH15" s="181"/>
      <c r="AI15" s="185"/>
      <c r="AJ15" s="185"/>
      <c r="AK15" s="50"/>
    </row>
    <row r="16" spans="1:37" ht="18.75" x14ac:dyDescent="0.25">
      <c r="A16" s="127"/>
      <c r="B16" s="203"/>
      <c r="C16" s="206"/>
      <c r="D16" s="20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11">
        <f t="shared" si="0"/>
        <v>0</v>
      </c>
      <c r="W16" s="11">
        <f t="shared" si="1"/>
        <v>0</v>
      </c>
      <c r="X16" s="11">
        <f t="shared" si="2"/>
        <v>0</v>
      </c>
      <c r="Y16" s="62">
        <f t="shared" si="3"/>
        <v>0</v>
      </c>
      <c r="Z16" s="191"/>
      <c r="AA16" s="181"/>
      <c r="AB16" s="181"/>
      <c r="AC16" s="181"/>
      <c r="AD16" s="181"/>
      <c r="AE16" s="181"/>
      <c r="AF16" s="181"/>
      <c r="AG16" s="181"/>
      <c r="AH16" s="181"/>
      <c r="AI16" s="185"/>
      <c r="AJ16" s="185"/>
      <c r="AK16" s="50"/>
    </row>
    <row r="17" spans="1:37" ht="18.75" x14ac:dyDescent="0.25">
      <c r="A17" s="127"/>
      <c r="B17" s="203"/>
      <c r="C17" s="206"/>
      <c r="D17" s="20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6"/>
      <c r="U17" s="6"/>
      <c r="V17" s="11">
        <f t="shared" si="0"/>
        <v>0</v>
      </c>
      <c r="W17" s="11">
        <f t="shared" si="1"/>
        <v>0</v>
      </c>
      <c r="X17" s="11">
        <f t="shared" si="2"/>
        <v>0</v>
      </c>
      <c r="Y17" s="62">
        <f t="shared" si="3"/>
        <v>0</v>
      </c>
      <c r="Z17" s="191"/>
      <c r="AA17" s="181"/>
      <c r="AB17" s="181"/>
      <c r="AC17" s="181"/>
      <c r="AD17" s="181"/>
      <c r="AE17" s="181"/>
      <c r="AF17" s="181"/>
      <c r="AG17" s="181"/>
      <c r="AH17" s="181"/>
      <c r="AI17" s="185"/>
      <c r="AJ17" s="185"/>
      <c r="AK17" s="50"/>
    </row>
    <row r="18" spans="1:37" ht="18.75" x14ac:dyDescent="0.25">
      <c r="A18" s="127"/>
      <c r="B18" s="203"/>
      <c r="C18" s="206"/>
      <c r="D18" s="20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8"/>
      <c r="U18" s="8"/>
      <c r="V18" s="11">
        <f t="shared" si="0"/>
        <v>0</v>
      </c>
      <c r="W18" s="11">
        <f t="shared" si="1"/>
        <v>0</v>
      </c>
      <c r="X18" s="11">
        <f t="shared" si="2"/>
        <v>0</v>
      </c>
      <c r="Y18" s="62">
        <f t="shared" si="3"/>
        <v>0</v>
      </c>
      <c r="Z18" s="191"/>
      <c r="AA18" s="181"/>
      <c r="AB18" s="181"/>
      <c r="AC18" s="181"/>
      <c r="AD18" s="181"/>
      <c r="AE18" s="181"/>
      <c r="AF18" s="181"/>
      <c r="AG18" s="181"/>
      <c r="AH18" s="181"/>
      <c r="AI18" s="185"/>
      <c r="AJ18" s="185"/>
      <c r="AK18" s="50"/>
    </row>
    <row r="19" spans="1:37" ht="18.75" x14ac:dyDescent="0.25">
      <c r="A19" s="127"/>
      <c r="B19" s="203"/>
      <c r="C19" s="206"/>
      <c r="D19" s="20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6"/>
      <c r="U19" s="6"/>
      <c r="V19" s="11">
        <f t="shared" si="0"/>
        <v>0</v>
      </c>
      <c r="W19" s="11">
        <f t="shared" si="1"/>
        <v>0</v>
      </c>
      <c r="X19" s="11">
        <f t="shared" si="2"/>
        <v>0</v>
      </c>
      <c r="Y19" s="62">
        <f t="shared" si="3"/>
        <v>0</v>
      </c>
      <c r="Z19" s="191"/>
      <c r="AA19" s="181"/>
      <c r="AB19" s="181"/>
      <c r="AC19" s="181"/>
      <c r="AD19" s="181"/>
      <c r="AE19" s="181"/>
      <c r="AF19" s="181"/>
      <c r="AG19" s="181"/>
      <c r="AH19" s="181"/>
      <c r="AI19" s="185"/>
      <c r="AJ19" s="185"/>
      <c r="AK19" s="50"/>
    </row>
    <row r="20" spans="1:37" ht="18.75" x14ac:dyDescent="0.25">
      <c r="A20" s="127"/>
      <c r="B20" s="203"/>
      <c r="C20" s="206"/>
      <c r="D20" s="20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8"/>
      <c r="V20" s="11">
        <f t="shared" si="0"/>
        <v>0</v>
      </c>
      <c r="W20" s="11">
        <f t="shared" si="1"/>
        <v>0</v>
      </c>
      <c r="X20" s="11">
        <f t="shared" si="2"/>
        <v>0</v>
      </c>
      <c r="Y20" s="62">
        <f t="shared" si="3"/>
        <v>0</v>
      </c>
      <c r="Z20" s="191"/>
      <c r="AA20" s="181"/>
      <c r="AB20" s="181"/>
      <c r="AC20" s="181"/>
      <c r="AD20" s="181"/>
      <c r="AE20" s="181"/>
      <c r="AF20" s="181"/>
      <c r="AG20" s="181"/>
      <c r="AH20" s="181"/>
      <c r="AI20" s="185"/>
      <c r="AJ20" s="185"/>
      <c r="AK20" s="50"/>
    </row>
    <row r="21" spans="1:37" ht="18.75" x14ac:dyDescent="0.25">
      <c r="A21" s="127"/>
      <c r="B21" s="203"/>
      <c r="C21" s="206"/>
      <c r="D21" s="20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6"/>
      <c r="T21" s="6"/>
      <c r="U21" s="6"/>
      <c r="V21" s="11">
        <f t="shared" si="0"/>
        <v>0</v>
      </c>
      <c r="W21" s="11">
        <f t="shared" si="1"/>
        <v>0</v>
      </c>
      <c r="X21" s="11">
        <f t="shared" si="2"/>
        <v>0</v>
      </c>
      <c r="Y21" s="62">
        <f t="shared" si="3"/>
        <v>0</v>
      </c>
      <c r="Z21" s="191"/>
      <c r="AA21" s="181"/>
      <c r="AB21" s="181"/>
      <c r="AC21" s="181"/>
      <c r="AD21" s="181"/>
      <c r="AE21" s="181"/>
      <c r="AF21" s="181"/>
      <c r="AG21" s="181"/>
      <c r="AH21" s="181"/>
      <c r="AI21" s="185"/>
      <c r="AJ21" s="185"/>
      <c r="AK21" s="50"/>
    </row>
    <row r="22" spans="1:37" ht="18.75" x14ac:dyDescent="0.25">
      <c r="A22" s="127"/>
      <c r="B22" s="203"/>
      <c r="C22" s="206"/>
      <c r="D22" s="20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  <c r="U22" s="8"/>
      <c r="V22" s="11">
        <f t="shared" si="0"/>
        <v>0</v>
      </c>
      <c r="W22" s="11">
        <f t="shared" si="1"/>
        <v>0</v>
      </c>
      <c r="X22" s="11">
        <f t="shared" si="2"/>
        <v>0</v>
      </c>
      <c r="Y22" s="62">
        <f t="shared" si="3"/>
        <v>0</v>
      </c>
      <c r="Z22" s="191"/>
      <c r="AA22" s="181"/>
      <c r="AB22" s="181"/>
      <c r="AC22" s="181"/>
      <c r="AD22" s="181"/>
      <c r="AE22" s="181"/>
      <c r="AF22" s="181"/>
      <c r="AG22" s="181"/>
      <c r="AH22" s="181"/>
      <c r="AI22" s="185"/>
      <c r="AJ22" s="185"/>
      <c r="AK22" s="50"/>
    </row>
    <row r="23" spans="1:37" ht="18.75" x14ac:dyDescent="0.25">
      <c r="A23" s="127"/>
      <c r="B23" s="203"/>
      <c r="C23" s="206"/>
      <c r="D23" s="20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6"/>
      <c r="T23" s="6"/>
      <c r="U23" s="6"/>
      <c r="V23" s="11">
        <f t="shared" si="0"/>
        <v>0</v>
      </c>
      <c r="W23" s="11">
        <f t="shared" si="1"/>
        <v>0</v>
      </c>
      <c r="X23" s="11">
        <f t="shared" si="2"/>
        <v>0</v>
      </c>
      <c r="Y23" s="62">
        <f t="shared" si="3"/>
        <v>0</v>
      </c>
      <c r="Z23" s="191"/>
      <c r="AA23" s="181"/>
      <c r="AB23" s="181"/>
      <c r="AC23" s="181"/>
      <c r="AD23" s="181"/>
      <c r="AE23" s="181"/>
      <c r="AF23" s="181"/>
      <c r="AG23" s="181"/>
      <c r="AH23" s="181"/>
      <c r="AI23" s="185"/>
      <c r="AJ23" s="185"/>
      <c r="AK23" s="50"/>
    </row>
    <row r="24" spans="1:37" ht="18.75" x14ac:dyDescent="0.25">
      <c r="A24" s="127"/>
      <c r="B24" s="203"/>
      <c r="C24" s="206"/>
      <c r="D24" s="20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8"/>
      <c r="U24" s="8"/>
      <c r="V24" s="11">
        <f t="shared" si="0"/>
        <v>0</v>
      </c>
      <c r="W24" s="11">
        <f t="shared" si="1"/>
        <v>0</v>
      </c>
      <c r="X24" s="11">
        <f t="shared" si="2"/>
        <v>0</v>
      </c>
      <c r="Y24" s="62">
        <f t="shared" si="3"/>
        <v>0</v>
      </c>
      <c r="Z24" s="191"/>
      <c r="AA24" s="181"/>
      <c r="AB24" s="181"/>
      <c r="AC24" s="181"/>
      <c r="AD24" s="181"/>
      <c r="AE24" s="181"/>
      <c r="AF24" s="181"/>
      <c r="AG24" s="181"/>
      <c r="AH24" s="181"/>
      <c r="AI24" s="185"/>
      <c r="AJ24" s="185"/>
      <c r="AK24" s="50"/>
    </row>
    <row r="25" spans="1:37" ht="18.75" x14ac:dyDescent="0.25">
      <c r="A25" s="127"/>
      <c r="B25" s="203"/>
      <c r="C25" s="206"/>
      <c r="D25" s="20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  <c r="S25" s="6"/>
      <c r="T25" s="6"/>
      <c r="U25" s="6"/>
      <c r="V25" s="11">
        <f t="shared" si="0"/>
        <v>0</v>
      </c>
      <c r="W25" s="11">
        <f t="shared" si="1"/>
        <v>0</v>
      </c>
      <c r="X25" s="11">
        <f t="shared" si="2"/>
        <v>0</v>
      </c>
      <c r="Y25" s="62">
        <f t="shared" si="3"/>
        <v>0</v>
      </c>
      <c r="Z25" s="191"/>
      <c r="AA25" s="181"/>
      <c r="AB25" s="181"/>
      <c r="AC25" s="181"/>
      <c r="AD25" s="181"/>
      <c r="AE25" s="181"/>
      <c r="AF25" s="181"/>
      <c r="AG25" s="181"/>
      <c r="AH25" s="181"/>
      <c r="AI25" s="185"/>
      <c r="AJ25" s="185"/>
      <c r="AK25" s="50"/>
    </row>
    <row r="26" spans="1:37" ht="18.75" x14ac:dyDescent="0.25">
      <c r="A26" s="127"/>
      <c r="B26" s="203"/>
      <c r="C26" s="206"/>
      <c r="D26" s="20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8"/>
      <c r="U26" s="8"/>
      <c r="V26" s="11">
        <f t="shared" si="0"/>
        <v>0</v>
      </c>
      <c r="W26" s="11">
        <f t="shared" si="1"/>
        <v>0</v>
      </c>
      <c r="X26" s="11">
        <f t="shared" si="2"/>
        <v>0</v>
      </c>
      <c r="Y26" s="62">
        <f t="shared" si="3"/>
        <v>0</v>
      </c>
      <c r="Z26" s="191"/>
      <c r="AA26" s="181"/>
      <c r="AB26" s="181"/>
      <c r="AC26" s="181"/>
      <c r="AD26" s="181"/>
      <c r="AE26" s="181"/>
      <c r="AF26" s="181"/>
      <c r="AG26" s="181"/>
      <c r="AH26" s="181"/>
      <c r="AI26" s="185"/>
      <c r="AJ26" s="185"/>
      <c r="AK26" s="50"/>
    </row>
    <row r="27" spans="1:37" ht="18.75" x14ac:dyDescent="0.25">
      <c r="A27" s="127"/>
      <c r="B27" s="203"/>
      <c r="C27" s="206"/>
      <c r="D27" s="20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  <c r="S27" s="6"/>
      <c r="T27" s="6"/>
      <c r="U27" s="6"/>
      <c r="V27" s="11">
        <f t="shared" si="0"/>
        <v>0</v>
      </c>
      <c r="W27" s="11">
        <f t="shared" si="1"/>
        <v>0</v>
      </c>
      <c r="X27" s="11">
        <f t="shared" si="2"/>
        <v>0</v>
      </c>
      <c r="Y27" s="62">
        <f t="shared" si="3"/>
        <v>0</v>
      </c>
      <c r="Z27" s="191"/>
      <c r="AA27" s="181"/>
      <c r="AB27" s="181"/>
      <c r="AC27" s="181"/>
      <c r="AD27" s="181"/>
      <c r="AE27" s="181"/>
      <c r="AF27" s="181"/>
      <c r="AG27" s="181"/>
      <c r="AH27" s="181"/>
      <c r="AI27" s="185"/>
      <c r="AJ27" s="185"/>
      <c r="AK27" s="50"/>
    </row>
    <row r="28" spans="1:37" ht="18.75" x14ac:dyDescent="0.25">
      <c r="A28" s="127"/>
      <c r="B28" s="203"/>
      <c r="C28" s="206"/>
      <c r="D28" s="20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8"/>
      <c r="U28" s="8"/>
      <c r="V28" s="11">
        <f t="shared" si="0"/>
        <v>0</v>
      </c>
      <c r="W28" s="11">
        <f t="shared" si="1"/>
        <v>0</v>
      </c>
      <c r="X28" s="11">
        <f t="shared" si="2"/>
        <v>0</v>
      </c>
      <c r="Y28" s="62">
        <f t="shared" si="3"/>
        <v>0</v>
      </c>
      <c r="Z28" s="191"/>
      <c r="AA28" s="181"/>
      <c r="AB28" s="181"/>
      <c r="AC28" s="181"/>
      <c r="AD28" s="181"/>
      <c r="AE28" s="181"/>
      <c r="AF28" s="181"/>
      <c r="AG28" s="181"/>
      <c r="AH28" s="181"/>
      <c r="AI28" s="185"/>
      <c r="AJ28" s="185"/>
      <c r="AK28" s="50"/>
    </row>
    <row r="29" spans="1:37" ht="18.75" x14ac:dyDescent="0.25">
      <c r="A29" s="127"/>
      <c r="B29" s="203"/>
      <c r="C29" s="206"/>
      <c r="D29" s="20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  <c r="S29" s="6"/>
      <c r="T29" s="6"/>
      <c r="U29" s="6"/>
      <c r="V29" s="11">
        <f t="shared" si="0"/>
        <v>0</v>
      </c>
      <c r="W29" s="11">
        <f t="shared" si="1"/>
        <v>0</v>
      </c>
      <c r="X29" s="11">
        <f t="shared" si="2"/>
        <v>0</v>
      </c>
      <c r="Y29" s="62">
        <f t="shared" si="3"/>
        <v>0</v>
      </c>
      <c r="Z29" s="191"/>
      <c r="AA29" s="181"/>
      <c r="AB29" s="181"/>
      <c r="AC29" s="181"/>
      <c r="AD29" s="181"/>
      <c r="AE29" s="181"/>
      <c r="AF29" s="181"/>
      <c r="AG29" s="181"/>
      <c r="AH29" s="181"/>
      <c r="AI29" s="185"/>
      <c r="AJ29" s="185"/>
      <c r="AK29" s="50"/>
    </row>
    <row r="30" spans="1:37" ht="18.75" x14ac:dyDescent="0.25">
      <c r="A30" s="127"/>
      <c r="B30" s="203"/>
      <c r="C30" s="206"/>
      <c r="D30" s="20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8"/>
      <c r="U30" s="8"/>
      <c r="V30" s="11">
        <f t="shared" si="0"/>
        <v>0</v>
      </c>
      <c r="W30" s="11">
        <f t="shared" si="1"/>
        <v>0</v>
      </c>
      <c r="X30" s="11">
        <f t="shared" si="2"/>
        <v>0</v>
      </c>
      <c r="Y30" s="62">
        <f t="shared" si="3"/>
        <v>0</v>
      </c>
      <c r="Z30" s="191"/>
      <c r="AA30" s="181"/>
      <c r="AB30" s="181"/>
      <c r="AC30" s="181"/>
      <c r="AD30" s="181"/>
      <c r="AE30" s="181"/>
      <c r="AF30" s="181"/>
      <c r="AG30" s="181"/>
      <c r="AH30" s="181"/>
      <c r="AI30" s="185"/>
      <c r="AJ30" s="185"/>
      <c r="AK30" s="50"/>
    </row>
    <row r="31" spans="1:37" ht="19.5" thickBot="1" x14ac:dyDescent="0.3">
      <c r="A31" s="128"/>
      <c r="B31" s="204"/>
      <c r="C31" s="207"/>
      <c r="D31" s="20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10"/>
      <c r="T31" s="10"/>
      <c r="U31" s="10"/>
      <c r="V31" s="12">
        <f t="shared" si="0"/>
        <v>0</v>
      </c>
      <c r="W31" s="12">
        <f t="shared" si="1"/>
        <v>0</v>
      </c>
      <c r="X31" s="12">
        <f t="shared" si="2"/>
        <v>0</v>
      </c>
      <c r="Y31" s="63">
        <f t="shared" si="3"/>
        <v>0</v>
      </c>
      <c r="Z31" s="192"/>
      <c r="AA31" s="182"/>
      <c r="AB31" s="182"/>
      <c r="AC31" s="182"/>
      <c r="AD31" s="182"/>
      <c r="AE31" s="182"/>
      <c r="AF31" s="182"/>
      <c r="AG31" s="182"/>
      <c r="AH31" s="182"/>
      <c r="AI31" s="186"/>
      <c r="AJ31" s="186"/>
      <c r="AK31" s="50"/>
    </row>
    <row r="32" spans="1:37" ht="18.75" x14ac:dyDescent="0.25">
      <c r="A32" s="201">
        <v>2</v>
      </c>
      <c r="B32" s="202" t="s">
        <v>21</v>
      </c>
      <c r="C32" s="205" t="s">
        <v>22</v>
      </c>
      <c r="D32" s="205">
        <f>250*0.9</f>
        <v>225</v>
      </c>
      <c r="E32" s="14" t="s">
        <v>23</v>
      </c>
      <c r="F32" s="15">
        <v>31</v>
      </c>
      <c r="G32" s="15">
        <v>8.5</v>
      </c>
      <c r="H32" s="15">
        <v>12.8</v>
      </c>
      <c r="I32" s="15">
        <v>12</v>
      </c>
      <c r="J32" s="15">
        <v>12</v>
      </c>
      <c r="K32" s="15">
        <v>12</v>
      </c>
      <c r="L32" s="15">
        <v>45.5</v>
      </c>
      <c r="M32" s="15">
        <v>34</v>
      </c>
      <c r="N32" s="15">
        <v>23.2</v>
      </c>
      <c r="O32" s="15">
        <v>0.1</v>
      </c>
      <c r="P32" s="15">
        <v>9.3000000000000007</v>
      </c>
      <c r="Q32" s="15">
        <v>0.2</v>
      </c>
      <c r="R32" s="18">
        <v>380</v>
      </c>
      <c r="S32" s="18">
        <v>380</v>
      </c>
      <c r="T32" s="18">
        <v>380</v>
      </c>
      <c r="U32" s="18">
        <v>380</v>
      </c>
      <c r="V32" s="17">
        <f t="shared" si="0"/>
        <v>17.433333333333334</v>
      </c>
      <c r="W32" s="17">
        <f t="shared" si="1"/>
        <v>12</v>
      </c>
      <c r="X32" s="17">
        <f t="shared" si="2"/>
        <v>34.233333333333334</v>
      </c>
      <c r="Y32" s="61">
        <f t="shared" si="3"/>
        <v>3.1999999999999997</v>
      </c>
      <c r="Z32" s="190">
        <f>SUM(V32:V51)</f>
        <v>98.86666666666666</v>
      </c>
      <c r="AA32" s="183">
        <f t="shared" ref="AA32:AB32" si="5">SUM(W32:W51)</f>
        <v>95.76666666666668</v>
      </c>
      <c r="AB32" s="183">
        <f t="shared" si="5"/>
        <v>198.0333333333333</v>
      </c>
      <c r="AC32" s="183">
        <f>SUM(Y32:Y51)</f>
        <v>129.06666666666669</v>
      </c>
      <c r="AD32" s="180">
        <f t="shared" ref="AD32:AG92" si="6">Z32*0.38*0.9*SQRT(3)</f>
        <v>58.564794725841907</v>
      </c>
      <c r="AE32" s="180">
        <f t="shared" si="6"/>
        <v>56.728474459657384</v>
      </c>
      <c r="AF32" s="180">
        <f t="shared" si="6"/>
        <v>117.30729786454036</v>
      </c>
      <c r="AG32" s="180">
        <f t="shared" si="6"/>
        <v>76.454108286736314</v>
      </c>
      <c r="AH32" s="183">
        <f>MAX(Z32:AC51)</f>
        <v>198.0333333333333</v>
      </c>
      <c r="AI32" s="184">
        <f t="shared" ref="AI32" si="7">AH32*0.38*0.9*SQRT(3)</f>
        <v>117.30729786454036</v>
      </c>
      <c r="AJ32" s="184">
        <f t="shared" ref="AJ32" si="8">D32-AI32</f>
        <v>107.69270213545964</v>
      </c>
      <c r="AK32" s="50"/>
    </row>
    <row r="33" spans="1:37" ht="18.75" x14ac:dyDescent="0.25">
      <c r="A33" s="127"/>
      <c r="B33" s="203"/>
      <c r="C33" s="206"/>
      <c r="D33" s="206"/>
      <c r="E33" s="4" t="s">
        <v>24</v>
      </c>
      <c r="F33" s="5">
        <v>0</v>
      </c>
      <c r="G33" s="5">
        <v>5.4</v>
      </c>
      <c r="H33" s="5">
        <v>0</v>
      </c>
      <c r="I33" s="5">
        <v>0</v>
      </c>
      <c r="J33" s="5">
        <v>4.2</v>
      </c>
      <c r="K33" s="5">
        <v>3.6</v>
      </c>
      <c r="L33" s="5">
        <v>0</v>
      </c>
      <c r="M33" s="5">
        <v>0.3</v>
      </c>
      <c r="N33" s="5">
        <v>0.3</v>
      </c>
      <c r="O33" s="5">
        <v>16.8</v>
      </c>
      <c r="P33" s="5">
        <v>28.3</v>
      </c>
      <c r="Q33" s="5">
        <v>21.4</v>
      </c>
      <c r="R33" s="6">
        <v>380</v>
      </c>
      <c r="S33" s="6">
        <v>380</v>
      </c>
      <c r="T33" s="6">
        <v>380</v>
      </c>
      <c r="U33" s="6">
        <v>380</v>
      </c>
      <c r="V33" s="11">
        <f t="shared" si="0"/>
        <v>5.4</v>
      </c>
      <c r="W33" s="11">
        <f t="shared" si="1"/>
        <v>3.9000000000000004</v>
      </c>
      <c r="X33" s="11">
        <f t="shared" si="2"/>
        <v>0.3</v>
      </c>
      <c r="Y33" s="62">
        <f t="shared" si="3"/>
        <v>22.166666666666668</v>
      </c>
      <c r="Z33" s="191"/>
      <c r="AA33" s="181"/>
      <c r="AB33" s="181"/>
      <c r="AC33" s="181"/>
      <c r="AD33" s="181"/>
      <c r="AE33" s="181"/>
      <c r="AF33" s="181"/>
      <c r="AG33" s="181"/>
      <c r="AH33" s="181"/>
      <c r="AI33" s="185"/>
      <c r="AJ33" s="185"/>
      <c r="AK33" s="50"/>
    </row>
    <row r="34" spans="1:37" ht="31.5" x14ac:dyDescent="0.25">
      <c r="A34" s="127"/>
      <c r="B34" s="203"/>
      <c r="C34" s="206"/>
      <c r="D34" s="206"/>
      <c r="E34" s="7" t="s">
        <v>25</v>
      </c>
      <c r="F34" s="7">
        <v>2.5</v>
      </c>
      <c r="G34" s="7">
        <v>21.5</v>
      </c>
      <c r="H34" s="7">
        <v>5.4</v>
      </c>
      <c r="I34" s="7">
        <v>28.4</v>
      </c>
      <c r="J34" s="7">
        <v>49.7</v>
      </c>
      <c r="K34" s="7">
        <v>3.6</v>
      </c>
      <c r="L34" s="7">
        <v>46</v>
      </c>
      <c r="M34" s="7">
        <v>67</v>
      </c>
      <c r="N34" s="7">
        <v>49</v>
      </c>
      <c r="O34" s="7">
        <v>51.7</v>
      </c>
      <c r="P34" s="7">
        <v>57.6</v>
      </c>
      <c r="Q34" s="7">
        <v>20.399999999999999</v>
      </c>
      <c r="R34" s="6">
        <v>380</v>
      </c>
      <c r="S34" s="6">
        <v>380</v>
      </c>
      <c r="T34" s="6">
        <v>380</v>
      </c>
      <c r="U34" s="6">
        <v>380</v>
      </c>
      <c r="V34" s="11">
        <f t="shared" si="0"/>
        <v>9.7999999999999989</v>
      </c>
      <c r="W34" s="11">
        <f t="shared" si="1"/>
        <v>27.233333333333331</v>
      </c>
      <c r="X34" s="11">
        <f t="shared" si="2"/>
        <v>54</v>
      </c>
      <c r="Y34" s="62">
        <f t="shared" si="3"/>
        <v>43.233333333333341</v>
      </c>
      <c r="Z34" s="191"/>
      <c r="AA34" s="181"/>
      <c r="AB34" s="181"/>
      <c r="AC34" s="181"/>
      <c r="AD34" s="181"/>
      <c r="AE34" s="181"/>
      <c r="AF34" s="181"/>
      <c r="AG34" s="181"/>
      <c r="AH34" s="181"/>
      <c r="AI34" s="185"/>
      <c r="AJ34" s="185"/>
      <c r="AK34" s="50"/>
    </row>
    <row r="35" spans="1:37" ht="18.75" x14ac:dyDescent="0.25">
      <c r="A35" s="127"/>
      <c r="B35" s="203"/>
      <c r="C35" s="206"/>
      <c r="D35" s="206"/>
      <c r="E35" s="4" t="s">
        <v>26</v>
      </c>
      <c r="F35" s="4">
        <v>2.7</v>
      </c>
      <c r="G35" s="4">
        <v>2.1</v>
      </c>
      <c r="H35" s="4">
        <v>0</v>
      </c>
      <c r="I35" s="4">
        <v>2.5</v>
      </c>
      <c r="J35" s="4">
        <v>0.5</v>
      </c>
      <c r="K35" s="4">
        <v>0</v>
      </c>
      <c r="L35" s="4">
        <v>2.7</v>
      </c>
      <c r="M35" s="4">
        <v>10.6</v>
      </c>
      <c r="N35" s="4">
        <v>0.3</v>
      </c>
      <c r="O35" s="4">
        <v>3.2</v>
      </c>
      <c r="P35" s="4">
        <v>3.2</v>
      </c>
      <c r="Q35" s="4">
        <v>0.2</v>
      </c>
      <c r="R35" s="6">
        <v>380</v>
      </c>
      <c r="S35" s="6">
        <v>380</v>
      </c>
      <c r="T35" s="6">
        <v>380</v>
      </c>
      <c r="U35" s="6">
        <v>380</v>
      </c>
      <c r="V35" s="11">
        <f t="shared" si="0"/>
        <v>2.4000000000000004</v>
      </c>
      <c r="W35" s="11">
        <f t="shared" si="1"/>
        <v>1.5</v>
      </c>
      <c r="X35" s="11">
        <f t="shared" si="2"/>
        <v>4.5333333333333341</v>
      </c>
      <c r="Y35" s="62">
        <f t="shared" si="3"/>
        <v>2.2000000000000002</v>
      </c>
      <c r="Z35" s="191"/>
      <c r="AA35" s="181"/>
      <c r="AB35" s="181"/>
      <c r="AC35" s="181"/>
      <c r="AD35" s="181"/>
      <c r="AE35" s="181"/>
      <c r="AF35" s="181"/>
      <c r="AG35" s="181"/>
      <c r="AH35" s="181"/>
      <c r="AI35" s="185"/>
      <c r="AJ35" s="185"/>
      <c r="AK35" s="50"/>
    </row>
    <row r="36" spans="1:37" ht="18.75" x14ac:dyDescent="0.25">
      <c r="A36" s="127"/>
      <c r="B36" s="203"/>
      <c r="C36" s="206"/>
      <c r="D36" s="206"/>
      <c r="E36" s="7" t="s">
        <v>27</v>
      </c>
      <c r="F36" s="7">
        <v>18.7</v>
      </c>
      <c r="G36" s="7">
        <v>37.4</v>
      </c>
      <c r="H36" s="7">
        <v>9.4</v>
      </c>
      <c r="I36" s="7">
        <v>12.3</v>
      </c>
      <c r="J36" s="7">
        <v>15.5</v>
      </c>
      <c r="K36" s="7">
        <v>15.3</v>
      </c>
      <c r="L36" s="7">
        <v>7</v>
      </c>
      <c r="M36" s="7">
        <v>12</v>
      </c>
      <c r="N36" s="7">
        <v>13.5</v>
      </c>
      <c r="O36" s="7">
        <v>2.4</v>
      </c>
      <c r="P36" s="7">
        <v>11.6</v>
      </c>
      <c r="Q36" s="7">
        <v>8.3000000000000007</v>
      </c>
      <c r="R36" s="6">
        <v>380</v>
      </c>
      <c r="S36" s="6">
        <v>380</v>
      </c>
      <c r="T36" s="6">
        <v>380</v>
      </c>
      <c r="U36" s="6">
        <v>380</v>
      </c>
      <c r="V36" s="11">
        <f t="shared" si="0"/>
        <v>21.833333333333332</v>
      </c>
      <c r="W36" s="11">
        <f t="shared" si="1"/>
        <v>14.366666666666667</v>
      </c>
      <c r="X36" s="11">
        <f t="shared" si="2"/>
        <v>10.833333333333334</v>
      </c>
      <c r="Y36" s="62">
        <f t="shared" si="3"/>
        <v>7.4333333333333336</v>
      </c>
      <c r="Z36" s="191"/>
      <c r="AA36" s="181"/>
      <c r="AB36" s="181"/>
      <c r="AC36" s="181"/>
      <c r="AD36" s="181"/>
      <c r="AE36" s="181"/>
      <c r="AF36" s="181"/>
      <c r="AG36" s="181"/>
      <c r="AH36" s="181"/>
      <c r="AI36" s="185"/>
      <c r="AJ36" s="185"/>
      <c r="AK36" s="50"/>
    </row>
    <row r="37" spans="1:37" ht="18.75" x14ac:dyDescent="0.25">
      <c r="A37" s="127"/>
      <c r="B37" s="203"/>
      <c r="C37" s="206"/>
      <c r="D37" s="206"/>
      <c r="E37" s="4" t="s">
        <v>28</v>
      </c>
      <c r="F37" s="4">
        <v>40</v>
      </c>
      <c r="G37" s="4">
        <v>43</v>
      </c>
      <c r="H37" s="4">
        <v>43</v>
      </c>
      <c r="I37" s="4">
        <v>26.7</v>
      </c>
      <c r="J37" s="4">
        <v>35</v>
      </c>
      <c r="K37" s="4">
        <v>48.6</v>
      </c>
      <c r="L37" s="4">
        <v>104</v>
      </c>
      <c r="M37" s="4">
        <v>84.6</v>
      </c>
      <c r="N37" s="4">
        <v>93.8</v>
      </c>
      <c r="O37" s="4">
        <v>40</v>
      </c>
      <c r="P37" s="4">
        <v>51.7</v>
      </c>
      <c r="Q37" s="4">
        <v>60.8</v>
      </c>
      <c r="R37" s="6">
        <v>380</v>
      </c>
      <c r="S37" s="6">
        <v>380</v>
      </c>
      <c r="T37" s="6">
        <v>380</v>
      </c>
      <c r="U37" s="6">
        <v>380</v>
      </c>
      <c r="V37" s="11">
        <f t="shared" si="0"/>
        <v>42</v>
      </c>
      <c r="W37" s="11">
        <f t="shared" si="1"/>
        <v>36.766666666666673</v>
      </c>
      <c r="X37" s="11">
        <f t="shared" si="2"/>
        <v>94.133333333333326</v>
      </c>
      <c r="Y37" s="62">
        <f t="shared" si="3"/>
        <v>50.833333333333336</v>
      </c>
      <c r="Z37" s="191"/>
      <c r="AA37" s="181"/>
      <c r="AB37" s="181"/>
      <c r="AC37" s="181"/>
      <c r="AD37" s="181"/>
      <c r="AE37" s="181"/>
      <c r="AF37" s="181"/>
      <c r="AG37" s="181"/>
      <c r="AH37" s="181"/>
      <c r="AI37" s="185"/>
      <c r="AJ37" s="185"/>
      <c r="AK37" s="50"/>
    </row>
    <row r="38" spans="1:37" ht="18.75" x14ac:dyDescent="0.25">
      <c r="A38" s="127"/>
      <c r="B38" s="203"/>
      <c r="C38" s="206"/>
      <c r="D38" s="20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8"/>
      <c r="U38" s="8"/>
      <c r="V38" s="11">
        <f t="shared" si="0"/>
        <v>0</v>
      </c>
      <c r="W38" s="11">
        <f t="shared" si="1"/>
        <v>0</v>
      </c>
      <c r="X38" s="11">
        <f t="shared" si="2"/>
        <v>0</v>
      </c>
      <c r="Y38" s="62">
        <f t="shared" si="3"/>
        <v>0</v>
      </c>
      <c r="Z38" s="191"/>
      <c r="AA38" s="181"/>
      <c r="AB38" s="181"/>
      <c r="AC38" s="181"/>
      <c r="AD38" s="181"/>
      <c r="AE38" s="181"/>
      <c r="AF38" s="181"/>
      <c r="AG38" s="181"/>
      <c r="AH38" s="181"/>
      <c r="AI38" s="185"/>
      <c r="AJ38" s="185"/>
      <c r="AK38" s="50"/>
    </row>
    <row r="39" spans="1:37" ht="18.75" x14ac:dyDescent="0.25">
      <c r="A39" s="127"/>
      <c r="B39" s="203"/>
      <c r="C39" s="206"/>
      <c r="D39" s="20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  <c r="S39" s="6"/>
      <c r="T39" s="6"/>
      <c r="U39" s="6"/>
      <c r="V39" s="11">
        <f t="shared" si="0"/>
        <v>0</v>
      </c>
      <c r="W39" s="11">
        <f t="shared" si="1"/>
        <v>0</v>
      </c>
      <c r="X39" s="11">
        <f t="shared" si="2"/>
        <v>0</v>
      </c>
      <c r="Y39" s="62">
        <f t="shared" si="3"/>
        <v>0</v>
      </c>
      <c r="Z39" s="191"/>
      <c r="AA39" s="181"/>
      <c r="AB39" s="181"/>
      <c r="AC39" s="181"/>
      <c r="AD39" s="181"/>
      <c r="AE39" s="181"/>
      <c r="AF39" s="181"/>
      <c r="AG39" s="181"/>
      <c r="AH39" s="181"/>
      <c r="AI39" s="185"/>
      <c r="AJ39" s="185"/>
      <c r="AK39" s="50"/>
    </row>
    <row r="40" spans="1:37" ht="18.75" x14ac:dyDescent="0.25">
      <c r="A40" s="127"/>
      <c r="B40" s="203"/>
      <c r="C40" s="206"/>
      <c r="D40" s="20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8"/>
      <c r="U40" s="8"/>
      <c r="V40" s="11">
        <f t="shared" si="0"/>
        <v>0</v>
      </c>
      <c r="W40" s="11">
        <f t="shared" si="1"/>
        <v>0</v>
      </c>
      <c r="X40" s="11">
        <f t="shared" si="2"/>
        <v>0</v>
      </c>
      <c r="Y40" s="62">
        <f t="shared" si="3"/>
        <v>0</v>
      </c>
      <c r="Z40" s="191"/>
      <c r="AA40" s="181"/>
      <c r="AB40" s="181"/>
      <c r="AC40" s="181"/>
      <c r="AD40" s="181"/>
      <c r="AE40" s="181"/>
      <c r="AF40" s="181"/>
      <c r="AG40" s="181"/>
      <c r="AH40" s="181"/>
      <c r="AI40" s="185"/>
      <c r="AJ40" s="185"/>
      <c r="AK40" s="50"/>
    </row>
    <row r="41" spans="1:37" ht="18.75" x14ac:dyDescent="0.25">
      <c r="A41" s="127"/>
      <c r="B41" s="203"/>
      <c r="C41" s="206"/>
      <c r="D41" s="20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/>
      <c r="S41" s="6"/>
      <c r="T41" s="6"/>
      <c r="U41" s="6"/>
      <c r="V41" s="11">
        <f t="shared" si="0"/>
        <v>0</v>
      </c>
      <c r="W41" s="11">
        <f t="shared" si="1"/>
        <v>0</v>
      </c>
      <c r="X41" s="11">
        <f t="shared" si="2"/>
        <v>0</v>
      </c>
      <c r="Y41" s="62">
        <f t="shared" si="3"/>
        <v>0</v>
      </c>
      <c r="Z41" s="191"/>
      <c r="AA41" s="181"/>
      <c r="AB41" s="181"/>
      <c r="AC41" s="181"/>
      <c r="AD41" s="181"/>
      <c r="AE41" s="181"/>
      <c r="AF41" s="181"/>
      <c r="AG41" s="181"/>
      <c r="AH41" s="181"/>
      <c r="AI41" s="185"/>
      <c r="AJ41" s="185"/>
      <c r="AK41" s="50"/>
    </row>
    <row r="42" spans="1:37" ht="18.75" x14ac:dyDescent="0.25">
      <c r="A42" s="127"/>
      <c r="B42" s="203"/>
      <c r="C42" s="206"/>
      <c r="D42" s="20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8"/>
      <c r="U42" s="8"/>
      <c r="V42" s="11">
        <f t="shared" si="0"/>
        <v>0</v>
      </c>
      <c r="W42" s="11">
        <f t="shared" si="1"/>
        <v>0</v>
      </c>
      <c r="X42" s="11">
        <f t="shared" si="2"/>
        <v>0</v>
      </c>
      <c r="Y42" s="62">
        <f t="shared" si="3"/>
        <v>0</v>
      </c>
      <c r="Z42" s="191"/>
      <c r="AA42" s="181"/>
      <c r="AB42" s="181"/>
      <c r="AC42" s="181"/>
      <c r="AD42" s="181"/>
      <c r="AE42" s="181"/>
      <c r="AF42" s="181"/>
      <c r="AG42" s="181"/>
      <c r="AH42" s="181"/>
      <c r="AI42" s="185"/>
      <c r="AJ42" s="185"/>
      <c r="AK42" s="50"/>
    </row>
    <row r="43" spans="1:37" ht="18.75" x14ac:dyDescent="0.25">
      <c r="A43" s="127"/>
      <c r="B43" s="203"/>
      <c r="C43" s="206"/>
      <c r="D43" s="20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6"/>
      <c r="S43" s="6"/>
      <c r="T43" s="6"/>
      <c r="U43" s="6"/>
      <c r="V43" s="11">
        <f t="shared" si="0"/>
        <v>0</v>
      </c>
      <c r="W43" s="11">
        <f t="shared" si="1"/>
        <v>0</v>
      </c>
      <c r="X43" s="11">
        <f t="shared" si="2"/>
        <v>0</v>
      </c>
      <c r="Y43" s="62">
        <f t="shared" si="3"/>
        <v>0</v>
      </c>
      <c r="Z43" s="191"/>
      <c r="AA43" s="181"/>
      <c r="AB43" s="181"/>
      <c r="AC43" s="181"/>
      <c r="AD43" s="181"/>
      <c r="AE43" s="181"/>
      <c r="AF43" s="181"/>
      <c r="AG43" s="181"/>
      <c r="AH43" s="181"/>
      <c r="AI43" s="185"/>
      <c r="AJ43" s="185"/>
      <c r="AK43" s="50"/>
    </row>
    <row r="44" spans="1:37" ht="18.75" x14ac:dyDescent="0.25">
      <c r="A44" s="127"/>
      <c r="B44" s="203"/>
      <c r="C44" s="206"/>
      <c r="D44" s="20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8"/>
      <c r="U44" s="8"/>
      <c r="V44" s="11">
        <f t="shared" si="0"/>
        <v>0</v>
      </c>
      <c r="W44" s="11">
        <f t="shared" si="1"/>
        <v>0</v>
      </c>
      <c r="X44" s="11">
        <f t="shared" si="2"/>
        <v>0</v>
      </c>
      <c r="Y44" s="62">
        <f t="shared" si="3"/>
        <v>0</v>
      </c>
      <c r="Z44" s="191"/>
      <c r="AA44" s="181"/>
      <c r="AB44" s="181"/>
      <c r="AC44" s="181"/>
      <c r="AD44" s="181"/>
      <c r="AE44" s="181"/>
      <c r="AF44" s="181"/>
      <c r="AG44" s="181"/>
      <c r="AH44" s="181"/>
      <c r="AI44" s="185"/>
      <c r="AJ44" s="185"/>
      <c r="AK44" s="50"/>
    </row>
    <row r="45" spans="1:37" ht="18.75" x14ac:dyDescent="0.25">
      <c r="A45" s="127"/>
      <c r="B45" s="203"/>
      <c r="C45" s="206"/>
      <c r="D45" s="20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6"/>
      <c r="S45" s="6"/>
      <c r="T45" s="6"/>
      <c r="U45" s="6"/>
      <c r="V45" s="11">
        <f t="shared" si="0"/>
        <v>0</v>
      </c>
      <c r="W45" s="11">
        <f t="shared" si="1"/>
        <v>0</v>
      </c>
      <c r="X45" s="11">
        <f t="shared" si="2"/>
        <v>0</v>
      </c>
      <c r="Y45" s="62">
        <f t="shared" si="3"/>
        <v>0</v>
      </c>
      <c r="Z45" s="191"/>
      <c r="AA45" s="181"/>
      <c r="AB45" s="181"/>
      <c r="AC45" s="181"/>
      <c r="AD45" s="181"/>
      <c r="AE45" s="181"/>
      <c r="AF45" s="181"/>
      <c r="AG45" s="181"/>
      <c r="AH45" s="181"/>
      <c r="AI45" s="185"/>
      <c r="AJ45" s="185"/>
      <c r="AK45" s="50"/>
    </row>
    <row r="46" spans="1:37" ht="18.75" x14ac:dyDescent="0.25">
      <c r="A46" s="127"/>
      <c r="B46" s="203"/>
      <c r="C46" s="206"/>
      <c r="D46" s="20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8"/>
      <c r="U46" s="8"/>
      <c r="V46" s="11">
        <f t="shared" si="0"/>
        <v>0</v>
      </c>
      <c r="W46" s="11">
        <f t="shared" si="1"/>
        <v>0</v>
      </c>
      <c r="X46" s="11">
        <f t="shared" si="2"/>
        <v>0</v>
      </c>
      <c r="Y46" s="62">
        <f t="shared" si="3"/>
        <v>0</v>
      </c>
      <c r="Z46" s="191"/>
      <c r="AA46" s="181"/>
      <c r="AB46" s="181"/>
      <c r="AC46" s="181"/>
      <c r="AD46" s="181"/>
      <c r="AE46" s="181"/>
      <c r="AF46" s="181"/>
      <c r="AG46" s="181"/>
      <c r="AH46" s="181"/>
      <c r="AI46" s="185"/>
      <c r="AJ46" s="185"/>
      <c r="AK46" s="50"/>
    </row>
    <row r="47" spans="1:37" ht="18.75" x14ac:dyDescent="0.25">
      <c r="A47" s="127"/>
      <c r="B47" s="203"/>
      <c r="C47" s="206"/>
      <c r="D47" s="20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6"/>
      <c r="S47" s="6"/>
      <c r="T47" s="6"/>
      <c r="U47" s="6"/>
      <c r="V47" s="11">
        <f t="shared" si="0"/>
        <v>0</v>
      </c>
      <c r="W47" s="11">
        <f t="shared" si="1"/>
        <v>0</v>
      </c>
      <c r="X47" s="11">
        <f t="shared" si="2"/>
        <v>0</v>
      </c>
      <c r="Y47" s="62">
        <f t="shared" si="3"/>
        <v>0</v>
      </c>
      <c r="Z47" s="191"/>
      <c r="AA47" s="181"/>
      <c r="AB47" s="181"/>
      <c r="AC47" s="181"/>
      <c r="AD47" s="181"/>
      <c r="AE47" s="181"/>
      <c r="AF47" s="181"/>
      <c r="AG47" s="181"/>
      <c r="AH47" s="181"/>
      <c r="AI47" s="185"/>
      <c r="AJ47" s="185"/>
      <c r="AK47" s="50"/>
    </row>
    <row r="48" spans="1:37" ht="18.75" x14ac:dyDescent="0.25">
      <c r="A48" s="127"/>
      <c r="B48" s="203"/>
      <c r="C48" s="206"/>
      <c r="D48" s="20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8"/>
      <c r="U48" s="8"/>
      <c r="V48" s="11">
        <f t="shared" si="0"/>
        <v>0</v>
      </c>
      <c r="W48" s="11">
        <f t="shared" si="1"/>
        <v>0</v>
      </c>
      <c r="X48" s="11">
        <f t="shared" si="2"/>
        <v>0</v>
      </c>
      <c r="Y48" s="62">
        <f t="shared" si="3"/>
        <v>0</v>
      </c>
      <c r="Z48" s="191"/>
      <c r="AA48" s="181"/>
      <c r="AB48" s="181"/>
      <c r="AC48" s="181"/>
      <c r="AD48" s="181"/>
      <c r="AE48" s="181"/>
      <c r="AF48" s="181"/>
      <c r="AG48" s="181"/>
      <c r="AH48" s="181"/>
      <c r="AI48" s="185"/>
      <c r="AJ48" s="185"/>
      <c r="AK48" s="50"/>
    </row>
    <row r="49" spans="1:37" ht="18.75" x14ac:dyDescent="0.25">
      <c r="A49" s="127"/>
      <c r="B49" s="203"/>
      <c r="C49" s="206"/>
      <c r="D49" s="20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6"/>
      <c r="S49" s="6"/>
      <c r="T49" s="6"/>
      <c r="U49" s="6"/>
      <c r="V49" s="11">
        <f t="shared" si="0"/>
        <v>0</v>
      </c>
      <c r="W49" s="11">
        <f t="shared" si="1"/>
        <v>0</v>
      </c>
      <c r="X49" s="11">
        <f t="shared" si="2"/>
        <v>0</v>
      </c>
      <c r="Y49" s="62">
        <f t="shared" si="3"/>
        <v>0</v>
      </c>
      <c r="Z49" s="191"/>
      <c r="AA49" s="181"/>
      <c r="AB49" s="181"/>
      <c r="AC49" s="181"/>
      <c r="AD49" s="181"/>
      <c r="AE49" s="181"/>
      <c r="AF49" s="181"/>
      <c r="AG49" s="181"/>
      <c r="AH49" s="181"/>
      <c r="AI49" s="185"/>
      <c r="AJ49" s="185"/>
      <c r="AK49" s="50"/>
    </row>
    <row r="50" spans="1:37" ht="18.75" x14ac:dyDescent="0.25">
      <c r="A50" s="127"/>
      <c r="B50" s="203"/>
      <c r="C50" s="206"/>
      <c r="D50" s="20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8"/>
      <c r="U50" s="8"/>
      <c r="V50" s="11">
        <f t="shared" si="0"/>
        <v>0</v>
      </c>
      <c r="W50" s="11">
        <f t="shared" si="1"/>
        <v>0</v>
      </c>
      <c r="X50" s="11">
        <f t="shared" si="2"/>
        <v>0</v>
      </c>
      <c r="Y50" s="62">
        <f t="shared" si="3"/>
        <v>0</v>
      </c>
      <c r="Z50" s="191"/>
      <c r="AA50" s="181"/>
      <c r="AB50" s="181"/>
      <c r="AC50" s="181"/>
      <c r="AD50" s="181"/>
      <c r="AE50" s="181"/>
      <c r="AF50" s="181"/>
      <c r="AG50" s="181"/>
      <c r="AH50" s="181"/>
      <c r="AI50" s="185"/>
      <c r="AJ50" s="185"/>
      <c r="AK50" s="50"/>
    </row>
    <row r="51" spans="1:37" ht="19.5" thickBot="1" x14ac:dyDescent="0.3">
      <c r="A51" s="128"/>
      <c r="B51" s="204"/>
      <c r="C51" s="207"/>
      <c r="D51" s="20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S51" s="10"/>
      <c r="T51" s="10"/>
      <c r="U51" s="10"/>
      <c r="V51" s="12">
        <f t="shared" si="0"/>
        <v>0</v>
      </c>
      <c r="W51" s="12">
        <f t="shared" si="1"/>
        <v>0</v>
      </c>
      <c r="X51" s="12">
        <f t="shared" si="2"/>
        <v>0</v>
      </c>
      <c r="Y51" s="63">
        <f t="shared" si="3"/>
        <v>0</v>
      </c>
      <c r="Z51" s="192"/>
      <c r="AA51" s="182"/>
      <c r="AB51" s="182"/>
      <c r="AC51" s="182"/>
      <c r="AD51" s="182"/>
      <c r="AE51" s="182"/>
      <c r="AF51" s="182"/>
      <c r="AG51" s="182"/>
      <c r="AH51" s="182"/>
      <c r="AI51" s="186"/>
      <c r="AJ51" s="186"/>
      <c r="AK51" s="50"/>
    </row>
    <row r="52" spans="1:37" ht="18.75" x14ac:dyDescent="0.25">
      <c r="A52" s="123">
        <v>3</v>
      </c>
      <c r="B52" s="198" t="s">
        <v>29</v>
      </c>
      <c r="C52" s="193" t="s">
        <v>30</v>
      </c>
      <c r="D52" s="193">
        <f>315*0.9</f>
        <v>283.5</v>
      </c>
      <c r="E52" s="14" t="s">
        <v>31</v>
      </c>
      <c r="F52" s="15">
        <v>25.5</v>
      </c>
      <c r="G52" s="15">
        <v>32.5</v>
      </c>
      <c r="H52" s="15">
        <v>28.5</v>
      </c>
      <c r="I52" s="15">
        <v>7.6</v>
      </c>
      <c r="J52" s="15">
        <v>13.8</v>
      </c>
      <c r="K52" s="15">
        <v>21</v>
      </c>
      <c r="L52" s="15">
        <v>66.900000000000006</v>
      </c>
      <c r="M52" s="15">
        <v>48.9</v>
      </c>
      <c r="N52" s="15">
        <v>51.7</v>
      </c>
      <c r="O52" s="15">
        <v>51.5</v>
      </c>
      <c r="P52" s="15">
        <v>24.7</v>
      </c>
      <c r="Q52" s="15">
        <v>33.4</v>
      </c>
      <c r="R52" s="18">
        <v>380</v>
      </c>
      <c r="S52" s="18">
        <v>380</v>
      </c>
      <c r="T52" s="18">
        <v>380</v>
      </c>
      <c r="U52" s="18">
        <v>380</v>
      </c>
      <c r="V52" s="17">
        <f t="shared" si="0"/>
        <v>28.833333333333332</v>
      </c>
      <c r="W52" s="17">
        <f t="shared" si="1"/>
        <v>14.133333333333333</v>
      </c>
      <c r="X52" s="17">
        <f t="shared" si="2"/>
        <v>55.833333333333336</v>
      </c>
      <c r="Y52" s="61">
        <f t="shared" si="3"/>
        <v>36.533333333333331</v>
      </c>
      <c r="Z52" s="190">
        <f t="shared" ref="Z52:AB52" si="9">SUM(V52:V71)</f>
        <v>117.80000000000001</v>
      </c>
      <c r="AA52" s="183">
        <f t="shared" si="9"/>
        <v>114.46666666666667</v>
      </c>
      <c r="AB52" s="183">
        <f t="shared" si="9"/>
        <v>204.2</v>
      </c>
      <c r="AC52" s="183">
        <f>SUM(Y52:Y71)</f>
        <v>175.13333333333335</v>
      </c>
      <c r="AD52" s="180">
        <f t="shared" ref="AD52" si="10">Z52*0.38*0.9*SQRT(3)</f>
        <v>69.780170115011899</v>
      </c>
      <c r="AE52" s="180">
        <f t="shared" si="6"/>
        <v>67.805632194383378</v>
      </c>
      <c r="AF52" s="180">
        <f t="shared" si="6"/>
        <v>120.96019301770316</v>
      </c>
      <c r="AG52" s="180">
        <f t="shared" si="6"/>
        <v>103.74222234982246</v>
      </c>
      <c r="AH52" s="183">
        <f t="shared" ref="AH52" si="11">MAX(Z52:AC71)</f>
        <v>204.2</v>
      </c>
      <c r="AI52" s="184">
        <f t="shared" ref="AI52" si="12">AH52*0.38*0.9*SQRT(3)</f>
        <v>120.96019301770316</v>
      </c>
      <c r="AJ52" s="184">
        <f t="shared" ref="AJ52" si="13">D52-AI52</f>
        <v>162.53980698229685</v>
      </c>
      <c r="AK52" s="50"/>
    </row>
    <row r="53" spans="1:37" ht="18.75" x14ac:dyDescent="0.25">
      <c r="A53" s="111"/>
      <c r="B53" s="199"/>
      <c r="C53" s="196"/>
      <c r="D53" s="196"/>
      <c r="E53" s="4" t="s">
        <v>32</v>
      </c>
      <c r="F53" s="5">
        <v>3.2</v>
      </c>
      <c r="G53" s="5">
        <v>8.5</v>
      </c>
      <c r="H53" s="5">
        <v>2.2999999999999998</v>
      </c>
      <c r="I53" s="5">
        <v>0.8</v>
      </c>
      <c r="J53" s="5">
        <v>3.6</v>
      </c>
      <c r="K53" s="5">
        <v>0.3</v>
      </c>
      <c r="L53" s="5">
        <v>38.1</v>
      </c>
      <c r="M53" s="5">
        <v>31.4</v>
      </c>
      <c r="N53" s="5">
        <v>19.3</v>
      </c>
      <c r="O53" s="5">
        <v>8.6999999999999993</v>
      </c>
      <c r="P53" s="5">
        <v>6.5</v>
      </c>
      <c r="Q53" s="5">
        <v>0.4</v>
      </c>
      <c r="R53" s="6">
        <v>380</v>
      </c>
      <c r="S53" s="6">
        <v>380</v>
      </c>
      <c r="T53" s="6">
        <v>380</v>
      </c>
      <c r="U53" s="6">
        <v>380</v>
      </c>
      <c r="V53" s="11">
        <f t="shared" si="0"/>
        <v>4.666666666666667</v>
      </c>
      <c r="W53" s="11">
        <f t="shared" si="1"/>
        <v>1.5666666666666667</v>
      </c>
      <c r="X53" s="11">
        <f t="shared" si="2"/>
        <v>29.599999999999998</v>
      </c>
      <c r="Y53" s="62">
        <f t="shared" si="3"/>
        <v>5.2</v>
      </c>
      <c r="Z53" s="191"/>
      <c r="AA53" s="181"/>
      <c r="AB53" s="181"/>
      <c r="AC53" s="181"/>
      <c r="AD53" s="181"/>
      <c r="AE53" s="181"/>
      <c r="AF53" s="181"/>
      <c r="AG53" s="181"/>
      <c r="AH53" s="181"/>
      <c r="AI53" s="185"/>
      <c r="AJ53" s="185"/>
      <c r="AK53" s="50"/>
    </row>
    <row r="54" spans="1:37" ht="18.75" x14ac:dyDescent="0.25">
      <c r="A54" s="111"/>
      <c r="B54" s="199"/>
      <c r="C54" s="196"/>
      <c r="D54" s="196"/>
      <c r="E54" s="7" t="s">
        <v>33</v>
      </c>
      <c r="F54" s="7">
        <v>7</v>
      </c>
      <c r="G54" s="7">
        <v>13</v>
      </c>
      <c r="H54" s="7">
        <v>20</v>
      </c>
      <c r="I54" s="7">
        <v>14.2</v>
      </c>
      <c r="J54" s="7">
        <v>34.6</v>
      </c>
      <c r="K54" s="7">
        <v>35.299999999999997</v>
      </c>
      <c r="L54" s="7">
        <v>33.9</v>
      </c>
      <c r="M54" s="7">
        <v>22.7</v>
      </c>
      <c r="N54" s="7">
        <v>58.2</v>
      </c>
      <c r="O54" s="7">
        <v>24.2</v>
      </c>
      <c r="P54" s="7">
        <v>64</v>
      </c>
      <c r="Q54" s="7">
        <v>29.2</v>
      </c>
      <c r="R54" s="6">
        <v>380</v>
      </c>
      <c r="S54" s="6">
        <v>380</v>
      </c>
      <c r="T54" s="6">
        <v>380</v>
      </c>
      <c r="U54" s="6">
        <v>380</v>
      </c>
      <c r="V54" s="11">
        <f t="shared" si="0"/>
        <v>13.333333333333334</v>
      </c>
      <c r="W54" s="11">
        <f t="shared" si="1"/>
        <v>28.033333333333331</v>
      </c>
      <c r="X54" s="11">
        <f t="shared" si="2"/>
        <v>38.266666666666666</v>
      </c>
      <c r="Y54" s="62">
        <f t="shared" si="3"/>
        <v>39.133333333333333</v>
      </c>
      <c r="Z54" s="191"/>
      <c r="AA54" s="181"/>
      <c r="AB54" s="181"/>
      <c r="AC54" s="181"/>
      <c r="AD54" s="181"/>
      <c r="AE54" s="181"/>
      <c r="AF54" s="181"/>
      <c r="AG54" s="181"/>
      <c r="AH54" s="181"/>
      <c r="AI54" s="185"/>
      <c r="AJ54" s="185"/>
      <c r="AK54" s="50"/>
    </row>
    <row r="55" spans="1:37" ht="18.75" x14ac:dyDescent="0.25">
      <c r="A55" s="111"/>
      <c r="B55" s="199"/>
      <c r="C55" s="196"/>
      <c r="D55" s="196"/>
      <c r="E55" s="4" t="s">
        <v>34</v>
      </c>
      <c r="F55" s="4">
        <v>36.5</v>
      </c>
      <c r="G55" s="4">
        <v>37.9</v>
      </c>
      <c r="H55" s="4">
        <v>37.9</v>
      </c>
      <c r="I55" s="4">
        <v>32</v>
      </c>
      <c r="J55" s="4">
        <v>27.5</v>
      </c>
      <c r="K55" s="4">
        <v>27.6</v>
      </c>
      <c r="L55" s="4">
        <v>41.3</v>
      </c>
      <c r="M55" s="4">
        <v>37.9</v>
      </c>
      <c r="N55" s="4">
        <v>39.5</v>
      </c>
      <c r="O55" s="4">
        <v>38.799999999999997</v>
      </c>
      <c r="P55" s="4">
        <v>40.700000000000003</v>
      </c>
      <c r="Q55" s="4">
        <v>47.9</v>
      </c>
      <c r="R55" s="6">
        <v>380</v>
      </c>
      <c r="S55" s="6">
        <v>380</v>
      </c>
      <c r="T55" s="6">
        <v>380</v>
      </c>
      <c r="U55" s="6">
        <v>380</v>
      </c>
      <c r="V55" s="11">
        <f t="shared" si="0"/>
        <v>37.433333333333337</v>
      </c>
      <c r="W55" s="11">
        <f t="shared" si="1"/>
        <v>29.033333333333331</v>
      </c>
      <c r="X55" s="11">
        <f t="shared" si="2"/>
        <v>39.566666666666663</v>
      </c>
      <c r="Y55" s="62">
        <f t="shared" si="3"/>
        <v>42.466666666666669</v>
      </c>
      <c r="Z55" s="191"/>
      <c r="AA55" s="181"/>
      <c r="AB55" s="181"/>
      <c r="AC55" s="181"/>
      <c r="AD55" s="181"/>
      <c r="AE55" s="181"/>
      <c r="AF55" s="181"/>
      <c r="AG55" s="181"/>
      <c r="AH55" s="181"/>
      <c r="AI55" s="185"/>
      <c r="AJ55" s="185"/>
      <c r="AK55" s="50"/>
    </row>
    <row r="56" spans="1:37" ht="18.75" x14ac:dyDescent="0.25">
      <c r="A56" s="111"/>
      <c r="B56" s="199"/>
      <c r="C56" s="196"/>
      <c r="D56" s="196"/>
      <c r="E56" s="7" t="s">
        <v>35</v>
      </c>
      <c r="F56" s="7">
        <v>25.5</v>
      </c>
      <c r="G56" s="7">
        <v>3</v>
      </c>
      <c r="H56" s="7">
        <v>21.1</v>
      </c>
      <c r="I56" s="7">
        <v>43</v>
      </c>
      <c r="J56" s="7">
        <v>6.8</v>
      </c>
      <c r="K56" s="7">
        <v>20</v>
      </c>
      <c r="L56" s="7">
        <v>16.8</v>
      </c>
      <c r="M56" s="7">
        <v>3.5</v>
      </c>
      <c r="N56" s="7">
        <v>14.4</v>
      </c>
      <c r="O56" s="7">
        <v>34</v>
      </c>
      <c r="P56" s="7">
        <v>7.2</v>
      </c>
      <c r="Q56" s="7">
        <v>3.6</v>
      </c>
      <c r="R56" s="6">
        <v>380</v>
      </c>
      <c r="S56" s="6">
        <v>380</v>
      </c>
      <c r="T56" s="6">
        <v>380</v>
      </c>
      <c r="U56" s="6">
        <v>380</v>
      </c>
      <c r="V56" s="11">
        <f t="shared" si="0"/>
        <v>16.533333333333335</v>
      </c>
      <c r="W56" s="11">
        <f t="shared" si="1"/>
        <v>23.266666666666666</v>
      </c>
      <c r="X56" s="11">
        <f t="shared" si="2"/>
        <v>11.566666666666668</v>
      </c>
      <c r="Y56" s="62">
        <f t="shared" si="3"/>
        <v>14.933333333333335</v>
      </c>
      <c r="Z56" s="191"/>
      <c r="AA56" s="181"/>
      <c r="AB56" s="181"/>
      <c r="AC56" s="181"/>
      <c r="AD56" s="181"/>
      <c r="AE56" s="181"/>
      <c r="AF56" s="181"/>
      <c r="AG56" s="181"/>
      <c r="AH56" s="181"/>
      <c r="AI56" s="185"/>
      <c r="AJ56" s="185"/>
      <c r="AK56" s="50"/>
    </row>
    <row r="57" spans="1:37" ht="18.75" x14ac:dyDescent="0.25">
      <c r="A57" s="111"/>
      <c r="B57" s="199"/>
      <c r="C57" s="196"/>
      <c r="D57" s="196"/>
      <c r="E57" s="4" t="s">
        <v>36</v>
      </c>
      <c r="F57" s="4">
        <v>3.7</v>
      </c>
      <c r="G57" s="4">
        <v>10.7</v>
      </c>
      <c r="H57" s="4">
        <v>36.6</v>
      </c>
      <c r="I57" s="4">
        <v>6.3</v>
      </c>
      <c r="J57" s="4">
        <v>26.6</v>
      </c>
      <c r="K57" s="4">
        <v>22.4</v>
      </c>
      <c r="L57" s="4">
        <v>30.1</v>
      </c>
      <c r="M57" s="4">
        <v>16.7</v>
      </c>
      <c r="N57" s="4">
        <v>41.3</v>
      </c>
      <c r="O57" s="4">
        <v>18.8</v>
      </c>
      <c r="P57" s="4">
        <v>45</v>
      </c>
      <c r="Q57" s="4">
        <v>46.8</v>
      </c>
      <c r="R57" s="6">
        <v>380</v>
      </c>
      <c r="S57" s="6">
        <v>380</v>
      </c>
      <c r="T57" s="6">
        <v>380</v>
      </c>
      <c r="U57" s="6">
        <v>380</v>
      </c>
      <c r="V57" s="11">
        <f t="shared" si="0"/>
        <v>17</v>
      </c>
      <c r="W57" s="11">
        <f t="shared" si="1"/>
        <v>18.433333333333334</v>
      </c>
      <c r="X57" s="11">
        <f t="shared" si="2"/>
        <v>29.366666666666664</v>
      </c>
      <c r="Y57" s="62">
        <f t="shared" si="3"/>
        <v>36.866666666666667</v>
      </c>
      <c r="Z57" s="191"/>
      <c r="AA57" s="181"/>
      <c r="AB57" s="181"/>
      <c r="AC57" s="181"/>
      <c r="AD57" s="181"/>
      <c r="AE57" s="181"/>
      <c r="AF57" s="181"/>
      <c r="AG57" s="181"/>
      <c r="AH57" s="181"/>
      <c r="AI57" s="185"/>
      <c r="AJ57" s="185"/>
      <c r="AK57" s="50"/>
    </row>
    <row r="58" spans="1:37" ht="18.75" x14ac:dyDescent="0.25">
      <c r="A58" s="111"/>
      <c r="B58" s="199"/>
      <c r="C58" s="196"/>
      <c r="D58" s="19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8"/>
      <c r="S58" s="8"/>
      <c r="T58" s="8"/>
      <c r="U58" s="8"/>
      <c r="V58" s="11">
        <f t="shared" si="0"/>
        <v>0</v>
      </c>
      <c r="W58" s="11">
        <f t="shared" si="1"/>
        <v>0</v>
      </c>
      <c r="X58" s="11">
        <f t="shared" si="2"/>
        <v>0</v>
      </c>
      <c r="Y58" s="62">
        <f t="shared" si="3"/>
        <v>0</v>
      </c>
      <c r="Z58" s="191"/>
      <c r="AA58" s="181"/>
      <c r="AB58" s="181"/>
      <c r="AC58" s="181"/>
      <c r="AD58" s="181"/>
      <c r="AE58" s="181"/>
      <c r="AF58" s="181"/>
      <c r="AG58" s="181"/>
      <c r="AH58" s="181"/>
      <c r="AI58" s="185"/>
      <c r="AJ58" s="185"/>
      <c r="AK58" s="50"/>
    </row>
    <row r="59" spans="1:37" ht="18.75" x14ac:dyDescent="0.25">
      <c r="A59" s="111"/>
      <c r="B59" s="199"/>
      <c r="C59" s="196"/>
      <c r="D59" s="19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6"/>
      <c r="S59" s="6"/>
      <c r="T59" s="6"/>
      <c r="U59" s="6"/>
      <c r="V59" s="11">
        <f t="shared" si="0"/>
        <v>0</v>
      </c>
      <c r="W59" s="11">
        <f t="shared" si="1"/>
        <v>0</v>
      </c>
      <c r="X59" s="11">
        <f t="shared" si="2"/>
        <v>0</v>
      </c>
      <c r="Y59" s="62">
        <f t="shared" si="3"/>
        <v>0</v>
      </c>
      <c r="Z59" s="191"/>
      <c r="AA59" s="181"/>
      <c r="AB59" s="181"/>
      <c r="AC59" s="181"/>
      <c r="AD59" s="181"/>
      <c r="AE59" s="181"/>
      <c r="AF59" s="181"/>
      <c r="AG59" s="181"/>
      <c r="AH59" s="181"/>
      <c r="AI59" s="185"/>
      <c r="AJ59" s="185"/>
      <c r="AK59" s="50"/>
    </row>
    <row r="60" spans="1:37" ht="18.75" x14ac:dyDescent="0.25">
      <c r="A60" s="111"/>
      <c r="B60" s="199"/>
      <c r="C60" s="196"/>
      <c r="D60" s="19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  <c r="S60" s="8"/>
      <c r="T60" s="8"/>
      <c r="U60" s="8"/>
      <c r="V60" s="11">
        <f t="shared" si="0"/>
        <v>0</v>
      </c>
      <c r="W60" s="11">
        <f t="shared" si="1"/>
        <v>0</v>
      </c>
      <c r="X60" s="11">
        <f t="shared" si="2"/>
        <v>0</v>
      </c>
      <c r="Y60" s="62">
        <f t="shared" si="3"/>
        <v>0</v>
      </c>
      <c r="Z60" s="191"/>
      <c r="AA60" s="181"/>
      <c r="AB60" s="181"/>
      <c r="AC60" s="181"/>
      <c r="AD60" s="181"/>
      <c r="AE60" s="181"/>
      <c r="AF60" s="181"/>
      <c r="AG60" s="181"/>
      <c r="AH60" s="181"/>
      <c r="AI60" s="185"/>
      <c r="AJ60" s="185"/>
      <c r="AK60" s="50"/>
    </row>
    <row r="61" spans="1:37" ht="18.75" x14ac:dyDescent="0.25">
      <c r="A61" s="111"/>
      <c r="B61" s="199"/>
      <c r="C61" s="196"/>
      <c r="D61" s="19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6"/>
      <c r="S61" s="6"/>
      <c r="T61" s="6"/>
      <c r="U61" s="6"/>
      <c r="V61" s="11">
        <f t="shared" si="0"/>
        <v>0</v>
      </c>
      <c r="W61" s="11">
        <f t="shared" si="1"/>
        <v>0</v>
      </c>
      <c r="X61" s="11">
        <f t="shared" si="2"/>
        <v>0</v>
      </c>
      <c r="Y61" s="62">
        <f t="shared" si="3"/>
        <v>0</v>
      </c>
      <c r="Z61" s="191"/>
      <c r="AA61" s="181"/>
      <c r="AB61" s="181"/>
      <c r="AC61" s="181"/>
      <c r="AD61" s="181"/>
      <c r="AE61" s="181"/>
      <c r="AF61" s="181"/>
      <c r="AG61" s="181"/>
      <c r="AH61" s="181"/>
      <c r="AI61" s="185"/>
      <c r="AJ61" s="185"/>
      <c r="AK61" s="50"/>
    </row>
    <row r="62" spans="1:37" ht="18.75" x14ac:dyDescent="0.25">
      <c r="A62" s="111"/>
      <c r="B62" s="199"/>
      <c r="C62" s="196"/>
      <c r="D62" s="19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8"/>
      <c r="S62" s="8"/>
      <c r="T62" s="8"/>
      <c r="U62" s="8"/>
      <c r="V62" s="11">
        <f t="shared" si="0"/>
        <v>0</v>
      </c>
      <c r="W62" s="11">
        <f t="shared" si="1"/>
        <v>0</v>
      </c>
      <c r="X62" s="11">
        <f t="shared" si="2"/>
        <v>0</v>
      </c>
      <c r="Y62" s="62">
        <f t="shared" si="3"/>
        <v>0</v>
      </c>
      <c r="Z62" s="191"/>
      <c r="AA62" s="181"/>
      <c r="AB62" s="181"/>
      <c r="AC62" s="181"/>
      <c r="AD62" s="181"/>
      <c r="AE62" s="181"/>
      <c r="AF62" s="181"/>
      <c r="AG62" s="181"/>
      <c r="AH62" s="181"/>
      <c r="AI62" s="185"/>
      <c r="AJ62" s="185"/>
      <c r="AK62" s="50"/>
    </row>
    <row r="63" spans="1:37" ht="18.75" x14ac:dyDescent="0.25">
      <c r="A63" s="111"/>
      <c r="B63" s="199"/>
      <c r="C63" s="196"/>
      <c r="D63" s="19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6"/>
      <c r="S63" s="6"/>
      <c r="T63" s="6"/>
      <c r="U63" s="6"/>
      <c r="V63" s="11">
        <f t="shared" si="0"/>
        <v>0</v>
      </c>
      <c r="W63" s="11">
        <f t="shared" si="1"/>
        <v>0</v>
      </c>
      <c r="X63" s="11">
        <f t="shared" si="2"/>
        <v>0</v>
      </c>
      <c r="Y63" s="62">
        <f t="shared" si="3"/>
        <v>0</v>
      </c>
      <c r="Z63" s="191"/>
      <c r="AA63" s="181"/>
      <c r="AB63" s="181"/>
      <c r="AC63" s="181"/>
      <c r="AD63" s="181"/>
      <c r="AE63" s="181"/>
      <c r="AF63" s="181"/>
      <c r="AG63" s="181"/>
      <c r="AH63" s="181"/>
      <c r="AI63" s="185"/>
      <c r="AJ63" s="185"/>
      <c r="AK63" s="50"/>
    </row>
    <row r="64" spans="1:37" ht="18.75" x14ac:dyDescent="0.25">
      <c r="A64" s="111"/>
      <c r="B64" s="199"/>
      <c r="C64" s="196"/>
      <c r="D64" s="19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  <c r="S64" s="8"/>
      <c r="T64" s="8"/>
      <c r="U64" s="8"/>
      <c r="V64" s="11">
        <f t="shared" si="0"/>
        <v>0</v>
      </c>
      <c r="W64" s="11">
        <f t="shared" si="1"/>
        <v>0</v>
      </c>
      <c r="X64" s="11">
        <f t="shared" si="2"/>
        <v>0</v>
      </c>
      <c r="Y64" s="62">
        <f t="shared" si="3"/>
        <v>0</v>
      </c>
      <c r="Z64" s="191"/>
      <c r="AA64" s="181"/>
      <c r="AB64" s="181"/>
      <c r="AC64" s="181"/>
      <c r="AD64" s="181"/>
      <c r="AE64" s="181"/>
      <c r="AF64" s="181"/>
      <c r="AG64" s="181"/>
      <c r="AH64" s="181"/>
      <c r="AI64" s="185"/>
      <c r="AJ64" s="185"/>
      <c r="AK64" s="50"/>
    </row>
    <row r="65" spans="1:37" ht="18.75" x14ac:dyDescent="0.25">
      <c r="A65" s="111"/>
      <c r="B65" s="199"/>
      <c r="C65" s="196"/>
      <c r="D65" s="19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6"/>
      <c r="S65" s="6"/>
      <c r="T65" s="6"/>
      <c r="U65" s="6"/>
      <c r="V65" s="11">
        <f t="shared" si="0"/>
        <v>0</v>
      </c>
      <c r="W65" s="11">
        <f t="shared" si="1"/>
        <v>0</v>
      </c>
      <c r="X65" s="11">
        <f t="shared" si="2"/>
        <v>0</v>
      </c>
      <c r="Y65" s="62">
        <f t="shared" si="3"/>
        <v>0</v>
      </c>
      <c r="Z65" s="191"/>
      <c r="AA65" s="181"/>
      <c r="AB65" s="181"/>
      <c r="AC65" s="181"/>
      <c r="AD65" s="181"/>
      <c r="AE65" s="181"/>
      <c r="AF65" s="181"/>
      <c r="AG65" s="181"/>
      <c r="AH65" s="181"/>
      <c r="AI65" s="185"/>
      <c r="AJ65" s="185"/>
      <c r="AK65" s="50"/>
    </row>
    <row r="66" spans="1:37" ht="18.75" x14ac:dyDescent="0.25">
      <c r="A66" s="111"/>
      <c r="B66" s="199"/>
      <c r="C66" s="196"/>
      <c r="D66" s="19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  <c r="S66" s="8"/>
      <c r="T66" s="8"/>
      <c r="U66" s="8"/>
      <c r="V66" s="11">
        <f t="shared" si="0"/>
        <v>0</v>
      </c>
      <c r="W66" s="11">
        <f t="shared" si="1"/>
        <v>0</v>
      </c>
      <c r="X66" s="11">
        <f t="shared" si="2"/>
        <v>0</v>
      </c>
      <c r="Y66" s="62">
        <f t="shared" si="3"/>
        <v>0</v>
      </c>
      <c r="Z66" s="191"/>
      <c r="AA66" s="181"/>
      <c r="AB66" s="181"/>
      <c r="AC66" s="181"/>
      <c r="AD66" s="181"/>
      <c r="AE66" s="181"/>
      <c r="AF66" s="181"/>
      <c r="AG66" s="181"/>
      <c r="AH66" s="181"/>
      <c r="AI66" s="185"/>
      <c r="AJ66" s="185"/>
      <c r="AK66" s="50"/>
    </row>
    <row r="67" spans="1:37" ht="18.75" x14ac:dyDescent="0.25">
      <c r="A67" s="111"/>
      <c r="B67" s="199"/>
      <c r="C67" s="196"/>
      <c r="D67" s="19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"/>
      <c r="S67" s="6"/>
      <c r="T67" s="6"/>
      <c r="U67" s="6"/>
      <c r="V67" s="11">
        <f t="shared" si="0"/>
        <v>0</v>
      </c>
      <c r="W67" s="11">
        <f t="shared" si="1"/>
        <v>0</v>
      </c>
      <c r="X67" s="11">
        <f t="shared" si="2"/>
        <v>0</v>
      </c>
      <c r="Y67" s="62">
        <f t="shared" si="3"/>
        <v>0</v>
      </c>
      <c r="Z67" s="191"/>
      <c r="AA67" s="181"/>
      <c r="AB67" s="181"/>
      <c r="AC67" s="181"/>
      <c r="AD67" s="181"/>
      <c r="AE67" s="181"/>
      <c r="AF67" s="181"/>
      <c r="AG67" s="181"/>
      <c r="AH67" s="181"/>
      <c r="AI67" s="185"/>
      <c r="AJ67" s="185"/>
      <c r="AK67" s="50"/>
    </row>
    <row r="68" spans="1:37" ht="18.75" x14ac:dyDescent="0.25">
      <c r="A68" s="111"/>
      <c r="B68" s="199"/>
      <c r="C68" s="196"/>
      <c r="D68" s="19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  <c r="S68" s="8"/>
      <c r="T68" s="8"/>
      <c r="U68" s="8"/>
      <c r="V68" s="11">
        <f t="shared" si="0"/>
        <v>0</v>
      </c>
      <c r="W68" s="11">
        <f t="shared" si="1"/>
        <v>0</v>
      </c>
      <c r="X68" s="11">
        <f t="shared" si="2"/>
        <v>0</v>
      </c>
      <c r="Y68" s="62">
        <f t="shared" si="3"/>
        <v>0</v>
      </c>
      <c r="Z68" s="191"/>
      <c r="AA68" s="181"/>
      <c r="AB68" s="181"/>
      <c r="AC68" s="181"/>
      <c r="AD68" s="181"/>
      <c r="AE68" s="181"/>
      <c r="AF68" s="181"/>
      <c r="AG68" s="181"/>
      <c r="AH68" s="181"/>
      <c r="AI68" s="185"/>
      <c r="AJ68" s="185"/>
      <c r="AK68" s="50"/>
    </row>
    <row r="69" spans="1:37" ht="18.75" x14ac:dyDescent="0.25">
      <c r="A69" s="111"/>
      <c r="B69" s="199"/>
      <c r="C69" s="196"/>
      <c r="D69" s="19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6"/>
      <c r="S69" s="6"/>
      <c r="T69" s="6"/>
      <c r="U69" s="6"/>
      <c r="V69" s="11">
        <f t="shared" si="0"/>
        <v>0</v>
      </c>
      <c r="W69" s="11">
        <f t="shared" si="1"/>
        <v>0</v>
      </c>
      <c r="X69" s="11">
        <f t="shared" si="2"/>
        <v>0</v>
      </c>
      <c r="Y69" s="62">
        <f t="shared" si="3"/>
        <v>0</v>
      </c>
      <c r="Z69" s="191"/>
      <c r="AA69" s="181"/>
      <c r="AB69" s="181"/>
      <c r="AC69" s="181"/>
      <c r="AD69" s="181"/>
      <c r="AE69" s="181"/>
      <c r="AF69" s="181"/>
      <c r="AG69" s="181"/>
      <c r="AH69" s="181"/>
      <c r="AI69" s="185"/>
      <c r="AJ69" s="185"/>
      <c r="AK69" s="50"/>
    </row>
    <row r="70" spans="1:37" ht="18.75" x14ac:dyDescent="0.25">
      <c r="A70" s="111"/>
      <c r="B70" s="199"/>
      <c r="C70" s="196"/>
      <c r="D70" s="19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8"/>
      <c r="T70" s="8"/>
      <c r="U70" s="8"/>
      <c r="V70" s="11">
        <f t="shared" si="0"/>
        <v>0</v>
      </c>
      <c r="W70" s="11">
        <f t="shared" si="1"/>
        <v>0</v>
      </c>
      <c r="X70" s="11">
        <f t="shared" si="2"/>
        <v>0</v>
      </c>
      <c r="Y70" s="62">
        <f t="shared" si="3"/>
        <v>0</v>
      </c>
      <c r="Z70" s="191"/>
      <c r="AA70" s="181"/>
      <c r="AB70" s="181"/>
      <c r="AC70" s="181"/>
      <c r="AD70" s="181"/>
      <c r="AE70" s="181"/>
      <c r="AF70" s="181"/>
      <c r="AG70" s="181"/>
      <c r="AH70" s="181"/>
      <c r="AI70" s="185"/>
      <c r="AJ70" s="185"/>
      <c r="AK70" s="50"/>
    </row>
    <row r="71" spans="1:37" ht="19.5" thickBot="1" x14ac:dyDescent="0.3">
      <c r="A71" s="112"/>
      <c r="B71" s="200"/>
      <c r="C71" s="197"/>
      <c r="D71" s="19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  <c r="U71" s="10"/>
      <c r="V71" s="12">
        <f t="shared" si="0"/>
        <v>0</v>
      </c>
      <c r="W71" s="12">
        <f t="shared" si="1"/>
        <v>0</v>
      </c>
      <c r="X71" s="12">
        <f t="shared" si="2"/>
        <v>0</v>
      </c>
      <c r="Y71" s="63">
        <f t="shared" si="3"/>
        <v>0</v>
      </c>
      <c r="Z71" s="192"/>
      <c r="AA71" s="182"/>
      <c r="AB71" s="182"/>
      <c r="AC71" s="182"/>
      <c r="AD71" s="182"/>
      <c r="AE71" s="182"/>
      <c r="AF71" s="182"/>
      <c r="AG71" s="182"/>
      <c r="AH71" s="182"/>
      <c r="AI71" s="186"/>
      <c r="AJ71" s="186"/>
      <c r="AK71" s="50"/>
    </row>
    <row r="72" spans="1:37" ht="18.75" x14ac:dyDescent="0.25">
      <c r="A72" s="123">
        <v>4</v>
      </c>
      <c r="B72" s="198" t="s">
        <v>37</v>
      </c>
      <c r="C72" s="193" t="s">
        <v>22</v>
      </c>
      <c r="D72" s="193">
        <f>250*0.9</f>
        <v>225</v>
      </c>
      <c r="E72" s="14" t="s">
        <v>38</v>
      </c>
      <c r="F72" s="15">
        <v>19.7</v>
      </c>
      <c r="G72" s="15">
        <v>30.5</v>
      </c>
      <c r="H72" s="15">
        <v>9.8000000000000007</v>
      </c>
      <c r="I72" s="15">
        <v>60.8</v>
      </c>
      <c r="J72" s="15">
        <v>15.5</v>
      </c>
      <c r="K72" s="15">
        <v>8.8000000000000007</v>
      </c>
      <c r="L72" s="15">
        <v>23.1</v>
      </c>
      <c r="M72" s="15">
        <v>15.6</v>
      </c>
      <c r="N72" s="15">
        <v>13.3</v>
      </c>
      <c r="O72" s="15">
        <v>44.2</v>
      </c>
      <c r="P72" s="15">
        <v>21.7</v>
      </c>
      <c r="Q72" s="15">
        <v>13.3</v>
      </c>
      <c r="R72" s="18">
        <v>380</v>
      </c>
      <c r="S72" s="18">
        <v>380</v>
      </c>
      <c r="T72" s="18">
        <v>380</v>
      </c>
      <c r="U72" s="18">
        <v>380</v>
      </c>
      <c r="V72" s="17">
        <f t="shared" si="0"/>
        <v>20</v>
      </c>
      <c r="W72" s="17">
        <f t="shared" si="1"/>
        <v>28.366666666666664</v>
      </c>
      <c r="X72" s="17">
        <f t="shared" si="2"/>
        <v>17.333333333333332</v>
      </c>
      <c r="Y72" s="61">
        <f t="shared" si="3"/>
        <v>26.400000000000002</v>
      </c>
      <c r="Z72" s="190">
        <f t="shared" ref="Z72:AB72" si="14">SUM(V72:V91)</f>
        <v>125.63333333333333</v>
      </c>
      <c r="AA72" s="183">
        <f t="shared" si="14"/>
        <v>129.83333333333334</v>
      </c>
      <c r="AB72" s="183">
        <f t="shared" si="14"/>
        <v>115.83333333333333</v>
      </c>
      <c r="AC72" s="183">
        <f>SUM(Y72:Y91)</f>
        <v>168.63333333333335</v>
      </c>
      <c r="AD72" s="180">
        <f t="shared" ref="AD72" si="15">Z72*0.38*0.9*SQRT(3)</f>
        <v>74.420334228488912</v>
      </c>
      <c r="AE72" s="180">
        <f t="shared" si="6"/>
        <v>76.908252008480858</v>
      </c>
      <c r="AF72" s="180">
        <f t="shared" si="6"/>
        <v>68.615192741841071</v>
      </c>
      <c r="AG72" s="180">
        <f t="shared" si="6"/>
        <v>99.891873404596851</v>
      </c>
      <c r="AH72" s="183">
        <f t="shared" ref="AH72" si="16">MAX(Z72:AC91)</f>
        <v>168.63333333333335</v>
      </c>
      <c r="AI72" s="184">
        <f t="shared" ref="AI72" si="17">AH72*0.38*0.9*SQRT(3)</f>
        <v>99.891873404596851</v>
      </c>
      <c r="AJ72" s="184">
        <f t="shared" ref="AJ72" si="18">D72-AI72</f>
        <v>125.10812659540315</v>
      </c>
      <c r="AK72" s="50"/>
    </row>
    <row r="73" spans="1:37" ht="18.75" x14ac:dyDescent="0.25">
      <c r="A73" s="111"/>
      <c r="B73" s="199"/>
      <c r="C73" s="194"/>
      <c r="D73" s="196"/>
      <c r="E73" s="4" t="s">
        <v>39</v>
      </c>
      <c r="F73" s="5">
        <v>25.7</v>
      </c>
      <c r="G73" s="5">
        <v>14.6</v>
      </c>
      <c r="H73" s="5">
        <v>33.5</v>
      </c>
      <c r="I73" s="5">
        <v>5.8</v>
      </c>
      <c r="J73" s="5">
        <v>38</v>
      </c>
      <c r="K73" s="5">
        <v>22.6</v>
      </c>
      <c r="L73" s="5">
        <v>6.3</v>
      </c>
      <c r="M73" s="5">
        <v>6.2</v>
      </c>
      <c r="N73" s="5">
        <v>39.5</v>
      </c>
      <c r="O73" s="5">
        <v>40.1</v>
      </c>
      <c r="P73" s="5">
        <v>23</v>
      </c>
      <c r="Q73" s="5">
        <v>31.4</v>
      </c>
      <c r="R73" s="6">
        <v>380</v>
      </c>
      <c r="S73" s="6">
        <v>380</v>
      </c>
      <c r="T73" s="6">
        <v>380</v>
      </c>
      <c r="U73" s="6">
        <v>380</v>
      </c>
      <c r="V73" s="11">
        <f t="shared" si="0"/>
        <v>24.599999999999998</v>
      </c>
      <c r="W73" s="11">
        <f t="shared" si="1"/>
        <v>22.133333333333336</v>
      </c>
      <c r="X73" s="11">
        <f t="shared" si="2"/>
        <v>17.333333333333332</v>
      </c>
      <c r="Y73" s="62">
        <f t="shared" si="3"/>
        <v>31.5</v>
      </c>
      <c r="Z73" s="191"/>
      <c r="AA73" s="181"/>
      <c r="AB73" s="181"/>
      <c r="AC73" s="181"/>
      <c r="AD73" s="181"/>
      <c r="AE73" s="181"/>
      <c r="AF73" s="181"/>
      <c r="AG73" s="181"/>
      <c r="AH73" s="181"/>
      <c r="AI73" s="185"/>
      <c r="AJ73" s="185"/>
      <c r="AK73" s="50"/>
    </row>
    <row r="74" spans="1:37" ht="18.75" x14ac:dyDescent="0.25">
      <c r="A74" s="111"/>
      <c r="B74" s="199"/>
      <c r="C74" s="194"/>
      <c r="D74" s="196"/>
      <c r="E74" s="7" t="s">
        <v>40</v>
      </c>
      <c r="F74" s="7">
        <v>51</v>
      </c>
      <c r="G74" s="7">
        <v>40</v>
      </c>
      <c r="H74" s="7">
        <v>42.4</v>
      </c>
      <c r="I74" s="7">
        <v>35.4</v>
      </c>
      <c r="J74" s="7">
        <v>45.6</v>
      </c>
      <c r="K74" s="7">
        <v>40</v>
      </c>
      <c r="L74" s="7">
        <v>36.299999999999997</v>
      </c>
      <c r="M74" s="7">
        <v>41.3</v>
      </c>
      <c r="N74" s="7">
        <v>43.8</v>
      </c>
      <c r="O74" s="7">
        <v>68</v>
      </c>
      <c r="P74" s="7">
        <v>58</v>
      </c>
      <c r="Q74" s="7">
        <v>62.9</v>
      </c>
      <c r="R74" s="6">
        <v>380</v>
      </c>
      <c r="S74" s="6">
        <v>380</v>
      </c>
      <c r="T74" s="6">
        <v>380</v>
      </c>
      <c r="U74" s="6">
        <v>380</v>
      </c>
      <c r="V74" s="11">
        <f t="shared" si="0"/>
        <v>44.466666666666669</v>
      </c>
      <c r="W74" s="11">
        <f t="shared" si="1"/>
        <v>40.333333333333336</v>
      </c>
      <c r="X74" s="11">
        <f t="shared" si="2"/>
        <v>40.466666666666661</v>
      </c>
      <c r="Y74" s="62">
        <f t="shared" si="3"/>
        <v>62.966666666666669</v>
      </c>
      <c r="Z74" s="191"/>
      <c r="AA74" s="181"/>
      <c r="AB74" s="181"/>
      <c r="AC74" s="181"/>
      <c r="AD74" s="181"/>
      <c r="AE74" s="181"/>
      <c r="AF74" s="181"/>
      <c r="AG74" s="181"/>
      <c r="AH74" s="181"/>
      <c r="AI74" s="185"/>
      <c r="AJ74" s="185"/>
      <c r="AK74" s="50"/>
    </row>
    <row r="75" spans="1:37" ht="18.75" x14ac:dyDescent="0.25">
      <c r="A75" s="111"/>
      <c r="B75" s="199"/>
      <c r="C75" s="194"/>
      <c r="D75" s="196"/>
      <c r="E75" s="4" t="s">
        <v>41</v>
      </c>
      <c r="F75" s="4">
        <v>16.600000000000001</v>
      </c>
      <c r="G75" s="4">
        <v>13</v>
      </c>
      <c r="H75" s="4">
        <v>28.4</v>
      </c>
      <c r="I75" s="4">
        <v>42.4</v>
      </c>
      <c r="J75" s="4">
        <v>12.4</v>
      </c>
      <c r="K75" s="4">
        <v>52.8</v>
      </c>
      <c r="L75" s="4">
        <v>9.6</v>
      </c>
      <c r="M75" s="4">
        <v>19.5</v>
      </c>
      <c r="N75" s="4">
        <v>23.2</v>
      </c>
      <c r="O75" s="4">
        <v>47.6</v>
      </c>
      <c r="P75" s="4">
        <v>11.4</v>
      </c>
      <c r="Q75" s="4">
        <v>63.5</v>
      </c>
      <c r="R75" s="6">
        <v>380</v>
      </c>
      <c r="S75" s="6">
        <v>380</v>
      </c>
      <c r="T75" s="6">
        <v>380</v>
      </c>
      <c r="U75" s="6">
        <v>380</v>
      </c>
      <c r="V75" s="11">
        <f t="shared" si="0"/>
        <v>19.333333333333332</v>
      </c>
      <c r="W75" s="11">
        <f t="shared" si="1"/>
        <v>35.866666666666667</v>
      </c>
      <c r="X75" s="11">
        <f t="shared" si="2"/>
        <v>17.433333333333334</v>
      </c>
      <c r="Y75" s="62">
        <f t="shared" si="3"/>
        <v>40.833333333333336</v>
      </c>
      <c r="Z75" s="191"/>
      <c r="AA75" s="181"/>
      <c r="AB75" s="181"/>
      <c r="AC75" s="181"/>
      <c r="AD75" s="181"/>
      <c r="AE75" s="181"/>
      <c r="AF75" s="181"/>
      <c r="AG75" s="181"/>
      <c r="AH75" s="181"/>
      <c r="AI75" s="185"/>
      <c r="AJ75" s="185"/>
      <c r="AK75" s="50"/>
    </row>
    <row r="76" spans="1:37" ht="18.75" x14ac:dyDescent="0.25">
      <c r="A76" s="111"/>
      <c r="B76" s="199"/>
      <c r="C76" s="194"/>
      <c r="D76" s="196"/>
      <c r="E76" s="7" t="s">
        <v>42</v>
      </c>
      <c r="F76" s="7">
        <v>17</v>
      </c>
      <c r="G76" s="7">
        <v>18.5</v>
      </c>
      <c r="H76" s="7">
        <v>16.2</v>
      </c>
      <c r="I76" s="7">
        <v>1.1000000000000001</v>
      </c>
      <c r="J76" s="7">
        <v>7.9</v>
      </c>
      <c r="K76" s="7">
        <v>0.4</v>
      </c>
      <c r="L76" s="7">
        <v>38</v>
      </c>
      <c r="M76" s="7">
        <v>23.7</v>
      </c>
      <c r="N76" s="7">
        <v>8.1</v>
      </c>
      <c r="O76" s="7">
        <v>6.2</v>
      </c>
      <c r="P76" s="7">
        <v>10.6</v>
      </c>
      <c r="Q76" s="7">
        <v>4</v>
      </c>
      <c r="R76" s="6">
        <v>380</v>
      </c>
      <c r="S76" s="6">
        <v>380</v>
      </c>
      <c r="T76" s="6">
        <v>380</v>
      </c>
      <c r="U76" s="6">
        <v>380</v>
      </c>
      <c r="V76" s="11">
        <f t="shared" ref="V76:V139" si="19">IF(AND(F76=0,G76=0,H76=0),0,IF(AND(F76=0,G76=0),H76,IF(AND(F76=0,H76=0),G76,IF(AND(G76=0,H76=0),F76,IF(F76=0,(G76+H76)/2,IF(G76=0,(F76+H76)/2,IF(H76=0,(F76+G76)/2,(F76+G76+H76)/3)))))))</f>
        <v>17.233333333333334</v>
      </c>
      <c r="W76" s="11">
        <f t="shared" ref="W76:W139" si="20">IF(AND(I76=0,J76=0,K76=0),0,IF(AND(I76=0,J76=0),K76,IF(AND(I76=0,K76=0),J76,IF(AND(J76=0,K76=0),I76,IF(I76=0,(J76+K76)/2,IF(J76=0,(I76+K76)/2,IF(K76=0,(I76+J76)/2,(I76+J76+K76)/3)))))))</f>
        <v>3.1333333333333333</v>
      </c>
      <c r="X76" s="11">
        <f t="shared" ref="X76:X139" si="21">IF(AND(L76=0,M76=0,N76=0),0,IF(AND(L76=0,M76=0),N76,IF(AND(L76=0,N76=0),M76,IF(AND(M76=0,N76=0),L76,IF(L76=0,(M76+N76)/2,IF(M76=0,(L76+N76)/2,IF(N76=0,(L76+M76)/2,(L76+M76+N76)/3)))))))</f>
        <v>23.266666666666666</v>
      </c>
      <c r="Y76" s="62">
        <f t="shared" ref="Y76:Y139" si="22">IF(AND(O76=0,P76=0,Q76=0),0,IF(AND(O76=0,P76=0),Q76,IF(AND(O76=0,Q76=0),P76,IF(AND(P76=0,Q76=0),O76,IF(O76=0,(P76+Q76)/2,IF(P76=0,(O76+Q76)/2,IF(Q76=0,(O76+P76)/2,(O76+P76+Q76)/3)))))))</f>
        <v>6.9333333333333336</v>
      </c>
      <c r="Z76" s="191"/>
      <c r="AA76" s="181"/>
      <c r="AB76" s="181"/>
      <c r="AC76" s="181"/>
      <c r="AD76" s="181"/>
      <c r="AE76" s="181"/>
      <c r="AF76" s="181"/>
      <c r="AG76" s="181"/>
      <c r="AH76" s="181"/>
      <c r="AI76" s="185"/>
      <c r="AJ76" s="185"/>
      <c r="AK76" s="50"/>
    </row>
    <row r="77" spans="1:37" ht="18.75" x14ac:dyDescent="0.25">
      <c r="A77" s="111"/>
      <c r="B77" s="199"/>
      <c r="C77" s="194"/>
      <c r="D77" s="19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6"/>
      <c r="S77" s="6"/>
      <c r="T77" s="6"/>
      <c r="U77" s="6"/>
      <c r="V77" s="11">
        <f t="shared" si="19"/>
        <v>0</v>
      </c>
      <c r="W77" s="11">
        <f t="shared" si="20"/>
        <v>0</v>
      </c>
      <c r="X77" s="11">
        <f t="shared" si="21"/>
        <v>0</v>
      </c>
      <c r="Y77" s="62">
        <f t="shared" si="22"/>
        <v>0</v>
      </c>
      <c r="Z77" s="191"/>
      <c r="AA77" s="181"/>
      <c r="AB77" s="181"/>
      <c r="AC77" s="181"/>
      <c r="AD77" s="181"/>
      <c r="AE77" s="181"/>
      <c r="AF77" s="181"/>
      <c r="AG77" s="181"/>
      <c r="AH77" s="181"/>
      <c r="AI77" s="185"/>
      <c r="AJ77" s="185"/>
      <c r="AK77" s="50"/>
    </row>
    <row r="78" spans="1:37" ht="18.75" x14ac:dyDescent="0.25">
      <c r="A78" s="111"/>
      <c r="B78" s="199"/>
      <c r="C78" s="194"/>
      <c r="D78" s="19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  <c r="S78" s="8"/>
      <c r="T78" s="8"/>
      <c r="U78" s="8"/>
      <c r="V78" s="11">
        <f t="shared" si="19"/>
        <v>0</v>
      </c>
      <c r="W78" s="11">
        <f t="shared" si="20"/>
        <v>0</v>
      </c>
      <c r="X78" s="11">
        <f t="shared" si="21"/>
        <v>0</v>
      </c>
      <c r="Y78" s="62">
        <f t="shared" si="22"/>
        <v>0</v>
      </c>
      <c r="Z78" s="191"/>
      <c r="AA78" s="181"/>
      <c r="AB78" s="181"/>
      <c r="AC78" s="181"/>
      <c r="AD78" s="181"/>
      <c r="AE78" s="181"/>
      <c r="AF78" s="181"/>
      <c r="AG78" s="181"/>
      <c r="AH78" s="181"/>
      <c r="AI78" s="185"/>
      <c r="AJ78" s="185"/>
      <c r="AK78" s="50"/>
    </row>
    <row r="79" spans="1:37" ht="18.75" x14ac:dyDescent="0.25">
      <c r="A79" s="111"/>
      <c r="B79" s="199"/>
      <c r="C79" s="194"/>
      <c r="D79" s="19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6"/>
      <c r="S79" s="6"/>
      <c r="T79" s="6"/>
      <c r="U79" s="6"/>
      <c r="V79" s="11">
        <f t="shared" si="19"/>
        <v>0</v>
      </c>
      <c r="W79" s="11">
        <f t="shared" si="20"/>
        <v>0</v>
      </c>
      <c r="X79" s="11">
        <f t="shared" si="21"/>
        <v>0</v>
      </c>
      <c r="Y79" s="62">
        <f t="shared" si="22"/>
        <v>0</v>
      </c>
      <c r="Z79" s="191"/>
      <c r="AA79" s="181"/>
      <c r="AB79" s="181"/>
      <c r="AC79" s="181"/>
      <c r="AD79" s="181"/>
      <c r="AE79" s="181"/>
      <c r="AF79" s="181"/>
      <c r="AG79" s="181"/>
      <c r="AH79" s="181"/>
      <c r="AI79" s="185"/>
      <c r="AJ79" s="185"/>
      <c r="AK79" s="50"/>
    </row>
    <row r="80" spans="1:37" ht="18.75" x14ac:dyDescent="0.25">
      <c r="A80" s="111"/>
      <c r="B80" s="199"/>
      <c r="C80" s="194"/>
      <c r="D80" s="19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"/>
      <c r="S80" s="8"/>
      <c r="T80" s="8"/>
      <c r="U80" s="8"/>
      <c r="V80" s="11">
        <f t="shared" si="19"/>
        <v>0</v>
      </c>
      <c r="W80" s="11">
        <f t="shared" si="20"/>
        <v>0</v>
      </c>
      <c r="X80" s="11">
        <f t="shared" si="21"/>
        <v>0</v>
      </c>
      <c r="Y80" s="62">
        <f t="shared" si="22"/>
        <v>0</v>
      </c>
      <c r="Z80" s="191"/>
      <c r="AA80" s="181"/>
      <c r="AB80" s="181"/>
      <c r="AC80" s="181"/>
      <c r="AD80" s="181"/>
      <c r="AE80" s="181"/>
      <c r="AF80" s="181"/>
      <c r="AG80" s="181"/>
      <c r="AH80" s="181"/>
      <c r="AI80" s="185"/>
      <c r="AJ80" s="185"/>
      <c r="AK80" s="50"/>
    </row>
    <row r="81" spans="1:37" ht="18.75" x14ac:dyDescent="0.25">
      <c r="A81" s="111"/>
      <c r="B81" s="199"/>
      <c r="C81" s="194"/>
      <c r="D81" s="19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"/>
      <c r="S81" s="6"/>
      <c r="T81" s="6"/>
      <c r="U81" s="6"/>
      <c r="V81" s="11">
        <f t="shared" si="19"/>
        <v>0</v>
      </c>
      <c r="W81" s="11">
        <f t="shared" si="20"/>
        <v>0</v>
      </c>
      <c r="X81" s="11">
        <f t="shared" si="21"/>
        <v>0</v>
      </c>
      <c r="Y81" s="62">
        <f t="shared" si="22"/>
        <v>0</v>
      </c>
      <c r="Z81" s="191"/>
      <c r="AA81" s="181"/>
      <c r="AB81" s="181"/>
      <c r="AC81" s="181"/>
      <c r="AD81" s="181"/>
      <c r="AE81" s="181"/>
      <c r="AF81" s="181"/>
      <c r="AG81" s="181"/>
      <c r="AH81" s="181"/>
      <c r="AI81" s="185"/>
      <c r="AJ81" s="185"/>
      <c r="AK81" s="50"/>
    </row>
    <row r="82" spans="1:37" ht="18.75" x14ac:dyDescent="0.25">
      <c r="A82" s="111"/>
      <c r="B82" s="199"/>
      <c r="C82" s="194"/>
      <c r="D82" s="19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8"/>
      <c r="S82" s="8"/>
      <c r="T82" s="8"/>
      <c r="U82" s="8"/>
      <c r="V82" s="11">
        <f t="shared" si="19"/>
        <v>0</v>
      </c>
      <c r="W82" s="11">
        <f t="shared" si="20"/>
        <v>0</v>
      </c>
      <c r="X82" s="11">
        <f t="shared" si="21"/>
        <v>0</v>
      </c>
      <c r="Y82" s="62">
        <f t="shared" si="22"/>
        <v>0</v>
      </c>
      <c r="Z82" s="191"/>
      <c r="AA82" s="181"/>
      <c r="AB82" s="181"/>
      <c r="AC82" s="181"/>
      <c r="AD82" s="181"/>
      <c r="AE82" s="181"/>
      <c r="AF82" s="181"/>
      <c r="AG82" s="181"/>
      <c r="AH82" s="181"/>
      <c r="AI82" s="185"/>
      <c r="AJ82" s="185"/>
      <c r="AK82" s="50"/>
    </row>
    <row r="83" spans="1:37" ht="18.75" x14ac:dyDescent="0.25">
      <c r="A83" s="111"/>
      <c r="B83" s="199"/>
      <c r="C83" s="194"/>
      <c r="D83" s="19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6"/>
      <c r="S83" s="6"/>
      <c r="T83" s="6"/>
      <c r="U83" s="6"/>
      <c r="V83" s="11">
        <f t="shared" si="19"/>
        <v>0</v>
      </c>
      <c r="W83" s="11">
        <f t="shared" si="20"/>
        <v>0</v>
      </c>
      <c r="X83" s="11">
        <f t="shared" si="21"/>
        <v>0</v>
      </c>
      <c r="Y83" s="62">
        <f t="shared" si="22"/>
        <v>0</v>
      </c>
      <c r="Z83" s="191"/>
      <c r="AA83" s="181"/>
      <c r="AB83" s="181"/>
      <c r="AC83" s="181"/>
      <c r="AD83" s="181"/>
      <c r="AE83" s="181"/>
      <c r="AF83" s="181"/>
      <c r="AG83" s="181"/>
      <c r="AH83" s="181"/>
      <c r="AI83" s="185"/>
      <c r="AJ83" s="185"/>
      <c r="AK83" s="50"/>
    </row>
    <row r="84" spans="1:37" ht="18.75" x14ac:dyDescent="0.25">
      <c r="A84" s="111"/>
      <c r="B84" s="199"/>
      <c r="C84" s="194"/>
      <c r="D84" s="19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8"/>
      <c r="S84" s="8"/>
      <c r="T84" s="8"/>
      <c r="U84" s="8"/>
      <c r="V84" s="11">
        <f t="shared" si="19"/>
        <v>0</v>
      </c>
      <c r="W84" s="11">
        <f t="shared" si="20"/>
        <v>0</v>
      </c>
      <c r="X84" s="11">
        <f t="shared" si="21"/>
        <v>0</v>
      </c>
      <c r="Y84" s="62">
        <f t="shared" si="22"/>
        <v>0</v>
      </c>
      <c r="Z84" s="191"/>
      <c r="AA84" s="181"/>
      <c r="AB84" s="181"/>
      <c r="AC84" s="181"/>
      <c r="AD84" s="181"/>
      <c r="AE84" s="181"/>
      <c r="AF84" s="181"/>
      <c r="AG84" s="181"/>
      <c r="AH84" s="181"/>
      <c r="AI84" s="185"/>
      <c r="AJ84" s="185"/>
      <c r="AK84" s="50"/>
    </row>
    <row r="85" spans="1:37" ht="18.75" x14ac:dyDescent="0.25">
      <c r="A85" s="111"/>
      <c r="B85" s="199"/>
      <c r="C85" s="194"/>
      <c r="D85" s="19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6"/>
      <c r="S85" s="6"/>
      <c r="T85" s="6"/>
      <c r="U85" s="6"/>
      <c r="V85" s="11">
        <f t="shared" si="19"/>
        <v>0</v>
      </c>
      <c r="W85" s="11">
        <f t="shared" si="20"/>
        <v>0</v>
      </c>
      <c r="X85" s="11">
        <f t="shared" si="21"/>
        <v>0</v>
      </c>
      <c r="Y85" s="62">
        <f t="shared" si="22"/>
        <v>0</v>
      </c>
      <c r="Z85" s="191"/>
      <c r="AA85" s="181"/>
      <c r="AB85" s="181"/>
      <c r="AC85" s="181"/>
      <c r="AD85" s="181"/>
      <c r="AE85" s="181"/>
      <c r="AF85" s="181"/>
      <c r="AG85" s="181"/>
      <c r="AH85" s="181"/>
      <c r="AI85" s="185"/>
      <c r="AJ85" s="185"/>
      <c r="AK85" s="50"/>
    </row>
    <row r="86" spans="1:37" ht="18.75" x14ac:dyDescent="0.25">
      <c r="A86" s="111"/>
      <c r="B86" s="199"/>
      <c r="C86" s="194"/>
      <c r="D86" s="19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8"/>
      <c r="S86" s="8"/>
      <c r="T86" s="8"/>
      <c r="U86" s="8"/>
      <c r="V86" s="11">
        <f t="shared" si="19"/>
        <v>0</v>
      </c>
      <c r="W86" s="11">
        <f t="shared" si="20"/>
        <v>0</v>
      </c>
      <c r="X86" s="11">
        <f t="shared" si="21"/>
        <v>0</v>
      </c>
      <c r="Y86" s="62">
        <f t="shared" si="22"/>
        <v>0</v>
      </c>
      <c r="Z86" s="191"/>
      <c r="AA86" s="181"/>
      <c r="AB86" s="181"/>
      <c r="AC86" s="181"/>
      <c r="AD86" s="181"/>
      <c r="AE86" s="181"/>
      <c r="AF86" s="181"/>
      <c r="AG86" s="181"/>
      <c r="AH86" s="181"/>
      <c r="AI86" s="185"/>
      <c r="AJ86" s="185"/>
      <c r="AK86" s="50"/>
    </row>
    <row r="87" spans="1:37" ht="18.75" x14ac:dyDescent="0.25">
      <c r="A87" s="111"/>
      <c r="B87" s="199"/>
      <c r="C87" s="194"/>
      <c r="D87" s="19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6"/>
      <c r="S87" s="6"/>
      <c r="T87" s="6"/>
      <c r="U87" s="6"/>
      <c r="V87" s="11">
        <f t="shared" si="19"/>
        <v>0</v>
      </c>
      <c r="W87" s="11">
        <f t="shared" si="20"/>
        <v>0</v>
      </c>
      <c r="X87" s="11">
        <f t="shared" si="21"/>
        <v>0</v>
      </c>
      <c r="Y87" s="62">
        <f t="shared" si="22"/>
        <v>0</v>
      </c>
      <c r="Z87" s="191"/>
      <c r="AA87" s="181"/>
      <c r="AB87" s="181"/>
      <c r="AC87" s="181"/>
      <c r="AD87" s="181"/>
      <c r="AE87" s="181"/>
      <c r="AF87" s="181"/>
      <c r="AG87" s="181"/>
      <c r="AH87" s="181"/>
      <c r="AI87" s="185"/>
      <c r="AJ87" s="185"/>
      <c r="AK87" s="50"/>
    </row>
    <row r="88" spans="1:37" ht="18.75" x14ac:dyDescent="0.25">
      <c r="A88" s="111"/>
      <c r="B88" s="199"/>
      <c r="C88" s="194"/>
      <c r="D88" s="19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  <c r="S88" s="8"/>
      <c r="T88" s="8"/>
      <c r="U88" s="8"/>
      <c r="V88" s="11">
        <f t="shared" si="19"/>
        <v>0</v>
      </c>
      <c r="W88" s="11">
        <f t="shared" si="20"/>
        <v>0</v>
      </c>
      <c r="X88" s="11">
        <f t="shared" si="21"/>
        <v>0</v>
      </c>
      <c r="Y88" s="62">
        <f t="shared" si="22"/>
        <v>0</v>
      </c>
      <c r="Z88" s="191"/>
      <c r="AA88" s="181"/>
      <c r="AB88" s="181"/>
      <c r="AC88" s="181"/>
      <c r="AD88" s="181"/>
      <c r="AE88" s="181"/>
      <c r="AF88" s="181"/>
      <c r="AG88" s="181"/>
      <c r="AH88" s="181"/>
      <c r="AI88" s="185"/>
      <c r="AJ88" s="185"/>
      <c r="AK88" s="50"/>
    </row>
    <row r="89" spans="1:37" ht="18.75" x14ac:dyDescent="0.25">
      <c r="A89" s="111"/>
      <c r="B89" s="199"/>
      <c r="C89" s="194"/>
      <c r="D89" s="19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"/>
      <c r="S89" s="6"/>
      <c r="T89" s="6"/>
      <c r="U89" s="6"/>
      <c r="V89" s="11">
        <f t="shared" si="19"/>
        <v>0</v>
      </c>
      <c r="W89" s="11">
        <f t="shared" si="20"/>
        <v>0</v>
      </c>
      <c r="X89" s="11">
        <f t="shared" si="21"/>
        <v>0</v>
      </c>
      <c r="Y89" s="62">
        <f t="shared" si="22"/>
        <v>0</v>
      </c>
      <c r="Z89" s="191"/>
      <c r="AA89" s="181"/>
      <c r="AB89" s="181"/>
      <c r="AC89" s="181"/>
      <c r="AD89" s="181"/>
      <c r="AE89" s="181"/>
      <c r="AF89" s="181"/>
      <c r="AG89" s="181"/>
      <c r="AH89" s="181"/>
      <c r="AI89" s="185"/>
      <c r="AJ89" s="185"/>
      <c r="AK89" s="50"/>
    </row>
    <row r="90" spans="1:37" ht="18.75" x14ac:dyDescent="0.25">
      <c r="A90" s="111"/>
      <c r="B90" s="199"/>
      <c r="C90" s="194"/>
      <c r="D90" s="19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  <c r="S90" s="8"/>
      <c r="T90" s="8"/>
      <c r="U90" s="8"/>
      <c r="V90" s="11">
        <f t="shared" si="19"/>
        <v>0</v>
      </c>
      <c r="W90" s="11">
        <f t="shared" si="20"/>
        <v>0</v>
      </c>
      <c r="X90" s="11">
        <f t="shared" si="21"/>
        <v>0</v>
      </c>
      <c r="Y90" s="62">
        <f t="shared" si="22"/>
        <v>0</v>
      </c>
      <c r="Z90" s="191"/>
      <c r="AA90" s="181"/>
      <c r="AB90" s="181"/>
      <c r="AC90" s="181"/>
      <c r="AD90" s="181"/>
      <c r="AE90" s="181"/>
      <c r="AF90" s="181"/>
      <c r="AG90" s="181"/>
      <c r="AH90" s="181"/>
      <c r="AI90" s="185"/>
      <c r="AJ90" s="185"/>
      <c r="AK90" s="50"/>
    </row>
    <row r="91" spans="1:37" ht="19.5" thickBot="1" x14ac:dyDescent="0.3">
      <c r="A91" s="112"/>
      <c r="B91" s="200"/>
      <c r="C91" s="195"/>
      <c r="D91" s="19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10"/>
      <c r="T91" s="10"/>
      <c r="U91" s="10"/>
      <c r="V91" s="12">
        <f t="shared" si="19"/>
        <v>0</v>
      </c>
      <c r="W91" s="12">
        <f t="shared" si="20"/>
        <v>0</v>
      </c>
      <c r="X91" s="12">
        <f t="shared" si="21"/>
        <v>0</v>
      </c>
      <c r="Y91" s="63">
        <f t="shared" si="22"/>
        <v>0</v>
      </c>
      <c r="Z91" s="192"/>
      <c r="AA91" s="182"/>
      <c r="AB91" s="182"/>
      <c r="AC91" s="182"/>
      <c r="AD91" s="182"/>
      <c r="AE91" s="182"/>
      <c r="AF91" s="182"/>
      <c r="AG91" s="182"/>
      <c r="AH91" s="182"/>
      <c r="AI91" s="186"/>
      <c r="AJ91" s="186"/>
      <c r="AK91" s="50"/>
    </row>
    <row r="92" spans="1:37" ht="18.75" x14ac:dyDescent="0.25">
      <c r="A92" s="123">
        <v>5</v>
      </c>
      <c r="B92" s="198" t="s">
        <v>43</v>
      </c>
      <c r="C92" s="193" t="s">
        <v>14</v>
      </c>
      <c r="D92" s="193">
        <f>630*0.9</f>
        <v>567</v>
      </c>
      <c r="E92" s="14" t="s">
        <v>44</v>
      </c>
      <c r="F92" s="15">
        <v>7.2</v>
      </c>
      <c r="G92" s="15">
        <v>5</v>
      </c>
      <c r="H92" s="15">
        <v>4.8</v>
      </c>
      <c r="I92" s="15">
        <v>8.1</v>
      </c>
      <c r="J92" s="15">
        <v>11.7</v>
      </c>
      <c r="K92" s="15">
        <v>8.5</v>
      </c>
      <c r="L92" s="15">
        <v>35.799999999999997</v>
      </c>
      <c r="M92" s="15">
        <v>10.3</v>
      </c>
      <c r="N92" s="15">
        <v>12.2</v>
      </c>
      <c r="O92" s="15">
        <v>25.6</v>
      </c>
      <c r="P92" s="15">
        <v>11.8</v>
      </c>
      <c r="Q92" s="15">
        <v>9.9</v>
      </c>
      <c r="R92" s="18">
        <v>380</v>
      </c>
      <c r="S92" s="18">
        <v>380</v>
      </c>
      <c r="T92" s="18">
        <v>380</v>
      </c>
      <c r="U92" s="18">
        <v>380</v>
      </c>
      <c r="V92" s="17">
        <f t="shared" si="19"/>
        <v>5.666666666666667</v>
      </c>
      <c r="W92" s="17">
        <f t="shared" si="20"/>
        <v>9.4333333333333318</v>
      </c>
      <c r="X92" s="17">
        <f t="shared" si="21"/>
        <v>19.433333333333334</v>
      </c>
      <c r="Y92" s="61">
        <f t="shared" si="22"/>
        <v>15.766666666666667</v>
      </c>
      <c r="Z92" s="190">
        <f t="shared" ref="Z92:AB92" si="23">SUM(V92:V111)</f>
        <v>25.933333333333334</v>
      </c>
      <c r="AA92" s="183">
        <f t="shared" si="23"/>
        <v>30.966666666666661</v>
      </c>
      <c r="AB92" s="183">
        <f t="shared" si="23"/>
        <v>48.866666666666667</v>
      </c>
      <c r="AC92" s="183">
        <f>SUM(Y92:Y111)</f>
        <v>43.166666666666671</v>
      </c>
      <c r="AD92" s="180">
        <f t="shared" ref="AD92" si="24">Z92*0.38*0.9*SQRT(3)</f>
        <v>15.361905022489887</v>
      </c>
      <c r="AE92" s="180">
        <f t="shared" si="6"/>
        <v>18.343457282638948</v>
      </c>
      <c r="AF92" s="180">
        <f t="shared" si="6"/>
        <v>28.946725916414103</v>
      </c>
      <c r="AG92" s="180">
        <f t="shared" si="6"/>
        <v>25.57026607213934</v>
      </c>
      <c r="AH92" s="183">
        <f t="shared" ref="AH92" si="25">MAX(Z92:AC111)</f>
        <v>48.866666666666667</v>
      </c>
      <c r="AI92" s="184">
        <f t="shared" ref="AI92" si="26">AH92*0.38*0.9*SQRT(3)</f>
        <v>28.946725916414103</v>
      </c>
      <c r="AJ92" s="184">
        <f t="shared" ref="AJ92" si="27">D92-AI92</f>
        <v>538.05327408358585</v>
      </c>
      <c r="AK92" s="50"/>
    </row>
    <row r="93" spans="1:37" ht="18.75" x14ac:dyDescent="0.25">
      <c r="A93" s="111"/>
      <c r="B93" s="199"/>
      <c r="C93" s="194"/>
      <c r="D93" s="196"/>
      <c r="E93" s="4" t="s">
        <v>45</v>
      </c>
      <c r="F93" s="5">
        <v>8.6999999999999993</v>
      </c>
      <c r="G93" s="5">
        <v>20.5</v>
      </c>
      <c r="H93" s="5">
        <v>23.9</v>
      </c>
      <c r="I93" s="5">
        <v>2.4</v>
      </c>
      <c r="J93" s="5">
        <v>25.9</v>
      </c>
      <c r="K93" s="5">
        <v>18</v>
      </c>
      <c r="L93" s="5">
        <v>3.5</v>
      </c>
      <c r="M93" s="5">
        <v>3.7</v>
      </c>
      <c r="N93" s="5">
        <v>5.0999999999999996</v>
      </c>
      <c r="O93" s="5">
        <v>23</v>
      </c>
      <c r="P93" s="5">
        <v>18.5</v>
      </c>
      <c r="Q93" s="5">
        <v>16.899999999999999</v>
      </c>
      <c r="R93" s="6">
        <v>380</v>
      </c>
      <c r="S93" s="6">
        <v>380</v>
      </c>
      <c r="T93" s="6">
        <v>380</v>
      </c>
      <c r="U93" s="6">
        <v>380</v>
      </c>
      <c r="V93" s="11">
        <f t="shared" si="19"/>
        <v>17.7</v>
      </c>
      <c r="W93" s="11">
        <f t="shared" si="20"/>
        <v>15.433333333333332</v>
      </c>
      <c r="X93" s="11">
        <f t="shared" si="21"/>
        <v>4.1000000000000005</v>
      </c>
      <c r="Y93" s="62">
        <f t="shared" si="22"/>
        <v>19.466666666666665</v>
      </c>
      <c r="Z93" s="191"/>
      <c r="AA93" s="181"/>
      <c r="AB93" s="181"/>
      <c r="AC93" s="181"/>
      <c r="AD93" s="181"/>
      <c r="AE93" s="181"/>
      <c r="AF93" s="181"/>
      <c r="AG93" s="181"/>
      <c r="AH93" s="181"/>
      <c r="AI93" s="185"/>
      <c r="AJ93" s="185"/>
      <c r="AK93" s="50"/>
    </row>
    <row r="94" spans="1:37" ht="18.75" x14ac:dyDescent="0.25">
      <c r="A94" s="111"/>
      <c r="B94" s="199"/>
      <c r="C94" s="194"/>
      <c r="D94" s="196"/>
      <c r="E94" s="7" t="s">
        <v>46</v>
      </c>
      <c r="F94" s="7">
        <v>0.7</v>
      </c>
      <c r="G94" s="7">
        <v>2.1</v>
      </c>
      <c r="H94" s="7">
        <v>4.9000000000000004</v>
      </c>
      <c r="I94" s="7">
        <v>0</v>
      </c>
      <c r="J94" s="7">
        <v>3.5</v>
      </c>
      <c r="K94" s="7">
        <v>8.6999999999999993</v>
      </c>
      <c r="L94" s="7">
        <v>23.5</v>
      </c>
      <c r="M94" s="7">
        <v>21.4</v>
      </c>
      <c r="N94" s="7">
        <v>31.1</v>
      </c>
      <c r="O94" s="7">
        <v>16</v>
      </c>
      <c r="P94" s="7">
        <v>6.1</v>
      </c>
      <c r="Q94" s="7">
        <v>1.7</v>
      </c>
      <c r="R94" s="6">
        <v>380</v>
      </c>
      <c r="S94" s="6">
        <v>380</v>
      </c>
      <c r="T94" s="6">
        <v>380</v>
      </c>
      <c r="U94" s="6">
        <v>380</v>
      </c>
      <c r="V94" s="11">
        <f t="shared" si="19"/>
        <v>2.5666666666666669</v>
      </c>
      <c r="W94" s="11">
        <f t="shared" si="20"/>
        <v>6.1</v>
      </c>
      <c r="X94" s="11">
        <f t="shared" si="21"/>
        <v>25.333333333333332</v>
      </c>
      <c r="Y94" s="62">
        <f t="shared" si="22"/>
        <v>7.9333333333333336</v>
      </c>
      <c r="Z94" s="191"/>
      <c r="AA94" s="181"/>
      <c r="AB94" s="181"/>
      <c r="AC94" s="181"/>
      <c r="AD94" s="181"/>
      <c r="AE94" s="181"/>
      <c r="AF94" s="181"/>
      <c r="AG94" s="181"/>
      <c r="AH94" s="181"/>
      <c r="AI94" s="185"/>
      <c r="AJ94" s="185"/>
      <c r="AK94" s="50"/>
    </row>
    <row r="95" spans="1:37" ht="18.75" x14ac:dyDescent="0.25">
      <c r="A95" s="111"/>
      <c r="B95" s="199"/>
      <c r="C95" s="194"/>
      <c r="D95" s="19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6"/>
      <c r="S95" s="6"/>
      <c r="T95" s="6"/>
      <c r="U95" s="6"/>
      <c r="V95" s="11">
        <f t="shared" si="19"/>
        <v>0</v>
      </c>
      <c r="W95" s="11">
        <f t="shared" si="20"/>
        <v>0</v>
      </c>
      <c r="X95" s="11">
        <f t="shared" si="21"/>
        <v>0</v>
      </c>
      <c r="Y95" s="62">
        <f t="shared" si="22"/>
        <v>0</v>
      </c>
      <c r="Z95" s="191"/>
      <c r="AA95" s="181"/>
      <c r="AB95" s="181"/>
      <c r="AC95" s="181"/>
      <c r="AD95" s="181"/>
      <c r="AE95" s="181"/>
      <c r="AF95" s="181"/>
      <c r="AG95" s="181"/>
      <c r="AH95" s="181"/>
      <c r="AI95" s="185"/>
      <c r="AJ95" s="185"/>
      <c r="AK95" s="50"/>
    </row>
    <row r="96" spans="1:37" ht="18.75" x14ac:dyDescent="0.25">
      <c r="A96" s="111"/>
      <c r="B96" s="199"/>
      <c r="C96" s="194"/>
      <c r="D96" s="19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8"/>
      <c r="S96" s="8"/>
      <c r="T96" s="8"/>
      <c r="U96" s="8"/>
      <c r="V96" s="11">
        <f t="shared" si="19"/>
        <v>0</v>
      </c>
      <c r="W96" s="11">
        <f t="shared" si="20"/>
        <v>0</v>
      </c>
      <c r="X96" s="11">
        <f t="shared" si="21"/>
        <v>0</v>
      </c>
      <c r="Y96" s="62">
        <f t="shared" si="22"/>
        <v>0</v>
      </c>
      <c r="Z96" s="191"/>
      <c r="AA96" s="181"/>
      <c r="AB96" s="181"/>
      <c r="AC96" s="181"/>
      <c r="AD96" s="181"/>
      <c r="AE96" s="181"/>
      <c r="AF96" s="181"/>
      <c r="AG96" s="181"/>
      <c r="AH96" s="181"/>
      <c r="AI96" s="185"/>
      <c r="AJ96" s="185"/>
      <c r="AK96" s="50"/>
    </row>
    <row r="97" spans="1:37" ht="18.75" x14ac:dyDescent="0.25">
      <c r="A97" s="111"/>
      <c r="B97" s="199"/>
      <c r="C97" s="194"/>
      <c r="D97" s="19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6"/>
      <c r="S97" s="6"/>
      <c r="T97" s="6"/>
      <c r="U97" s="6"/>
      <c r="V97" s="11">
        <f t="shared" si="19"/>
        <v>0</v>
      </c>
      <c r="W97" s="11">
        <f t="shared" si="20"/>
        <v>0</v>
      </c>
      <c r="X97" s="11">
        <f t="shared" si="21"/>
        <v>0</v>
      </c>
      <c r="Y97" s="62">
        <f t="shared" si="22"/>
        <v>0</v>
      </c>
      <c r="Z97" s="191"/>
      <c r="AA97" s="181"/>
      <c r="AB97" s="181"/>
      <c r="AC97" s="181"/>
      <c r="AD97" s="181"/>
      <c r="AE97" s="181"/>
      <c r="AF97" s="181"/>
      <c r="AG97" s="181"/>
      <c r="AH97" s="181"/>
      <c r="AI97" s="185"/>
      <c r="AJ97" s="185"/>
      <c r="AK97" s="50"/>
    </row>
    <row r="98" spans="1:37" ht="18.75" x14ac:dyDescent="0.25">
      <c r="A98" s="111"/>
      <c r="B98" s="199"/>
      <c r="C98" s="194"/>
      <c r="D98" s="19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8"/>
      <c r="S98" s="8"/>
      <c r="T98" s="8"/>
      <c r="U98" s="8"/>
      <c r="V98" s="11">
        <f t="shared" si="19"/>
        <v>0</v>
      </c>
      <c r="W98" s="11">
        <f t="shared" si="20"/>
        <v>0</v>
      </c>
      <c r="X98" s="11">
        <f t="shared" si="21"/>
        <v>0</v>
      </c>
      <c r="Y98" s="62">
        <f t="shared" si="22"/>
        <v>0</v>
      </c>
      <c r="Z98" s="191"/>
      <c r="AA98" s="181"/>
      <c r="AB98" s="181"/>
      <c r="AC98" s="181"/>
      <c r="AD98" s="181"/>
      <c r="AE98" s="181"/>
      <c r="AF98" s="181"/>
      <c r="AG98" s="181"/>
      <c r="AH98" s="181"/>
      <c r="AI98" s="185"/>
      <c r="AJ98" s="185"/>
      <c r="AK98" s="50"/>
    </row>
    <row r="99" spans="1:37" ht="18.75" x14ac:dyDescent="0.25">
      <c r="A99" s="111"/>
      <c r="B99" s="199"/>
      <c r="C99" s="194"/>
      <c r="D99" s="19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"/>
      <c r="S99" s="6"/>
      <c r="T99" s="6"/>
      <c r="U99" s="6"/>
      <c r="V99" s="11">
        <f t="shared" si="19"/>
        <v>0</v>
      </c>
      <c r="W99" s="11">
        <f t="shared" si="20"/>
        <v>0</v>
      </c>
      <c r="X99" s="11">
        <f t="shared" si="21"/>
        <v>0</v>
      </c>
      <c r="Y99" s="62">
        <f t="shared" si="22"/>
        <v>0</v>
      </c>
      <c r="Z99" s="191"/>
      <c r="AA99" s="181"/>
      <c r="AB99" s="181"/>
      <c r="AC99" s="181"/>
      <c r="AD99" s="181"/>
      <c r="AE99" s="181"/>
      <c r="AF99" s="181"/>
      <c r="AG99" s="181"/>
      <c r="AH99" s="181"/>
      <c r="AI99" s="185"/>
      <c r="AJ99" s="185"/>
      <c r="AK99" s="50"/>
    </row>
    <row r="100" spans="1:37" ht="18.75" x14ac:dyDescent="0.25">
      <c r="A100" s="111"/>
      <c r="B100" s="199"/>
      <c r="C100" s="194"/>
      <c r="D100" s="19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/>
      <c r="S100" s="8"/>
      <c r="T100" s="8"/>
      <c r="U100" s="8"/>
      <c r="V100" s="11">
        <f t="shared" si="19"/>
        <v>0</v>
      </c>
      <c r="W100" s="11">
        <f t="shared" si="20"/>
        <v>0</v>
      </c>
      <c r="X100" s="11">
        <f t="shared" si="21"/>
        <v>0</v>
      </c>
      <c r="Y100" s="62">
        <f t="shared" si="22"/>
        <v>0</v>
      </c>
      <c r="Z100" s="191"/>
      <c r="AA100" s="181"/>
      <c r="AB100" s="181"/>
      <c r="AC100" s="181"/>
      <c r="AD100" s="181"/>
      <c r="AE100" s="181"/>
      <c r="AF100" s="181"/>
      <c r="AG100" s="181"/>
      <c r="AH100" s="181"/>
      <c r="AI100" s="185"/>
      <c r="AJ100" s="185"/>
      <c r="AK100" s="50"/>
    </row>
    <row r="101" spans="1:37" ht="18.75" x14ac:dyDescent="0.25">
      <c r="A101" s="111"/>
      <c r="B101" s="199"/>
      <c r="C101" s="194"/>
      <c r="D101" s="19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6"/>
      <c r="S101" s="6"/>
      <c r="T101" s="6"/>
      <c r="U101" s="6"/>
      <c r="V101" s="11">
        <f t="shared" si="19"/>
        <v>0</v>
      </c>
      <c r="W101" s="11">
        <f t="shared" si="20"/>
        <v>0</v>
      </c>
      <c r="X101" s="11">
        <f t="shared" si="21"/>
        <v>0</v>
      </c>
      <c r="Y101" s="62">
        <f t="shared" si="22"/>
        <v>0</v>
      </c>
      <c r="Z101" s="191"/>
      <c r="AA101" s="181"/>
      <c r="AB101" s="181"/>
      <c r="AC101" s="181"/>
      <c r="AD101" s="181"/>
      <c r="AE101" s="181"/>
      <c r="AF101" s="181"/>
      <c r="AG101" s="181"/>
      <c r="AH101" s="181"/>
      <c r="AI101" s="185"/>
      <c r="AJ101" s="185"/>
      <c r="AK101" s="50"/>
    </row>
    <row r="102" spans="1:37" ht="18.75" x14ac:dyDescent="0.25">
      <c r="A102" s="111"/>
      <c r="B102" s="199"/>
      <c r="C102" s="194"/>
      <c r="D102" s="19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8"/>
      <c r="T102" s="8"/>
      <c r="U102" s="8"/>
      <c r="V102" s="11">
        <f t="shared" si="19"/>
        <v>0</v>
      </c>
      <c r="W102" s="11">
        <f t="shared" si="20"/>
        <v>0</v>
      </c>
      <c r="X102" s="11">
        <f t="shared" si="21"/>
        <v>0</v>
      </c>
      <c r="Y102" s="62">
        <f t="shared" si="22"/>
        <v>0</v>
      </c>
      <c r="Z102" s="191"/>
      <c r="AA102" s="181"/>
      <c r="AB102" s="181"/>
      <c r="AC102" s="181"/>
      <c r="AD102" s="181"/>
      <c r="AE102" s="181"/>
      <c r="AF102" s="181"/>
      <c r="AG102" s="181"/>
      <c r="AH102" s="181"/>
      <c r="AI102" s="185"/>
      <c r="AJ102" s="185"/>
      <c r="AK102" s="50"/>
    </row>
    <row r="103" spans="1:37" ht="18.75" x14ac:dyDescent="0.25">
      <c r="A103" s="111"/>
      <c r="B103" s="199"/>
      <c r="C103" s="194"/>
      <c r="D103" s="19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6"/>
      <c r="S103" s="6"/>
      <c r="T103" s="6"/>
      <c r="U103" s="6"/>
      <c r="V103" s="11">
        <f t="shared" si="19"/>
        <v>0</v>
      </c>
      <c r="W103" s="11">
        <f t="shared" si="20"/>
        <v>0</v>
      </c>
      <c r="X103" s="11">
        <f t="shared" si="21"/>
        <v>0</v>
      </c>
      <c r="Y103" s="62">
        <f t="shared" si="22"/>
        <v>0</v>
      </c>
      <c r="Z103" s="191"/>
      <c r="AA103" s="181"/>
      <c r="AB103" s="181"/>
      <c r="AC103" s="181"/>
      <c r="AD103" s="181"/>
      <c r="AE103" s="181"/>
      <c r="AF103" s="181"/>
      <c r="AG103" s="181"/>
      <c r="AH103" s="181"/>
      <c r="AI103" s="185"/>
      <c r="AJ103" s="185"/>
      <c r="AK103" s="50"/>
    </row>
    <row r="104" spans="1:37" ht="18.75" x14ac:dyDescent="0.25">
      <c r="A104" s="111"/>
      <c r="B104" s="199"/>
      <c r="C104" s="194"/>
      <c r="D104" s="19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8"/>
      <c r="S104" s="8"/>
      <c r="T104" s="8"/>
      <c r="U104" s="8"/>
      <c r="V104" s="11">
        <f t="shared" si="19"/>
        <v>0</v>
      </c>
      <c r="W104" s="11">
        <f t="shared" si="20"/>
        <v>0</v>
      </c>
      <c r="X104" s="11">
        <f t="shared" si="21"/>
        <v>0</v>
      </c>
      <c r="Y104" s="62">
        <f t="shared" si="22"/>
        <v>0</v>
      </c>
      <c r="Z104" s="191"/>
      <c r="AA104" s="181"/>
      <c r="AB104" s="181"/>
      <c r="AC104" s="181"/>
      <c r="AD104" s="181"/>
      <c r="AE104" s="181"/>
      <c r="AF104" s="181"/>
      <c r="AG104" s="181"/>
      <c r="AH104" s="181"/>
      <c r="AI104" s="185"/>
      <c r="AJ104" s="185"/>
      <c r="AK104" s="50"/>
    </row>
    <row r="105" spans="1:37" ht="18.75" x14ac:dyDescent="0.25">
      <c r="A105" s="111"/>
      <c r="B105" s="199"/>
      <c r="C105" s="194"/>
      <c r="D105" s="19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6"/>
      <c r="S105" s="6"/>
      <c r="T105" s="6"/>
      <c r="U105" s="6"/>
      <c r="V105" s="11">
        <f t="shared" si="19"/>
        <v>0</v>
      </c>
      <c r="W105" s="11">
        <f t="shared" si="20"/>
        <v>0</v>
      </c>
      <c r="X105" s="11">
        <f t="shared" si="21"/>
        <v>0</v>
      </c>
      <c r="Y105" s="62">
        <f t="shared" si="22"/>
        <v>0</v>
      </c>
      <c r="Z105" s="191"/>
      <c r="AA105" s="181"/>
      <c r="AB105" s="181"/>
      <c r="AC105" s="181"/>
      <c r="AD105" s="181"/>
      <c r="AE105" s="181"/>
      <c r="AF105" s="181"/>
      <c r="AG105" s="181"/>
      <c r="AH105" s="181"/>
      <c r="AI105" s="185"/>
      <c r="AJ105" s="185"/>
      <c r="AK105" s="50"/>
    </row>
    <row r="106" spans="1:37" ht="18.75" x14ac:dyDescent="0.25">
      <c r="A106" s="111"/>
      <c r="B106" s="199"/>
      <c r="C106" s="194"/>
      <c r="D106" s="19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"/>
      <c r="S106" s="8"/>
      <c r="T106" s="8"/>
      <c r="U106" s="8"/>
      <c r="V106" s="11">
        <f t="shared" si="19"/>
        <v>0</v>
      </c>
      <c r="W106" s="11">
        <f t="shared" si="20"/>
        <v>0</v>
      </c>
      <c r="X106" s="11">
        <f t="shared" si="21"/>
        <v>0</v>
      </c>
      <c r="Y106" s="62">
        <f t="shared" si="22"/>
        <v>0</v>
      </c>
      <c r="Z106" s="191"/>
      <c r="AA106" s="181"/>
      <c r="AB106" s="181"/>
      <c r="AC106" s="181"/>
      <c r="AD106" s="181"/>
      <c r="AE106" s="181"/>
      <c r="AF106" s="181"/>
      <c r="AG106" s="181"/>
      <c r="AH106" s="181"/>
      <c r="AI106" s="185"/>
      <c r="AJ106" s="185"/>
      <c r="AK106" s="50"/>
    </row>
    <row r="107" spans="1:37" ht="18.75" x14ac:dyDescent="0.25">
      <c r="A107" s="111"/>
      <c r="B107" s="199"/>
      <c r="C107" s="194"/>
      <c r="D107" s="19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6"/>
      <c r="S107" s="6"/>
      <c r="T107" s="6"/>
      <c r="U107" s="6"/>
      <c r="V107" s="11">
        <f t="shared" si="19"/>
        <v>0</v>
      </c>
      <c r="W107" s="11">
        <f t="shared" si="20"/>
        <v>0</v>
      </c>
      <c r="X107" s="11">
        <f t="shared" si="21"/>
        <v>0</v>
      </c>
      <c r="Y107" s="62">
        <f t="shared" si="22"/>
        <v>0</v>
      </c>
      <c r="Z107" s="191"/>
      <c r="AA107" s="181"/>
      <c r="AB107" s="181"/>
      <c r="AC107" s="181"/>
      <c r="AD107" s="181"/>
      <c r="AE107" s="181"/>
      <c r="AF107" s="181"/>
      <c r="AG107" s="181"/>
      <c r="AH107" s="181"/>
      <c r="AI107" s="185"/>
      <c r="AJ107" s="185"/>
      <c r="AK107" s="50"/>
    </row>
    <row r="108" spans="1:37" ht="18.75" x14ac:dyDescent="0.25">
      <c r="A108" s="111"/>
      <c r="B108" s="199"/>
      <c r="C108" s="194"/>
      <c r="D108" s="19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8"/>
      <c r="S108" s="8"/>
      <c r="T108" s="8"/>
      <c r="U108" s="8"/>
      <c r="V108" s="11">
        <f t="shared" si="19"/>
        <v>0</v>
      </c>
      <c r="W108" s="11">
        <f t="shared" si="20"/>
        <v>0</v>
      </c>
      <c r="X108" s="11">
        <f t="shared" si="21"/>
        <v>0</v>
      </c>
      <c r="Y108" s="62">
        <f t="shared" si="22"/>
        <v>0</v>
      </c>
      <c r="Z108" s="191"/>
      <c r="AA108" s="181"/>
      <c r="AB108" s="181"/>
      <c r="AC108" s="181"/>
      <c r="AD108" s="181"/>
      <c r="AE108" s="181"/>
      <c r="AF108" s="181"/>
      <c r="AG108" s="181"/>
      <c r="AH108" s="181"/>
      <c r="AI108" s="185"/>
      <c r="AJ108" s="185"/>
      <c r="AK108" s="50"/>
    </row>
    <row r="109" spans="1:37" ht="18.75" x14ac:dyDescent="0.25">
      <c r="A109" s="111"/>
      <c r="B109" s="199"/>
      <c r="C109" s="194"/>
      <c r="D109" s="19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6"/>
      <c r="S109" s="6"/>
      <c r="T109" s="6"/>
      <c r="U109" s="6"/>
      <c r="V109" s="11">
        <f t="shared" si="19"/>
        <v>0</v>
      </c>
      <c r="W109" s="11">
        <f t="shared" si="20"/>
        <v>0</v>
      </c>
      <c r="X109" s="11">
        <f t="shared" si="21"/>
        <v>0</v>
      </c>
      <c r="Y109" s="62">
        <f t="shared" si="22"/>
        <v>0</v>
      </c>
      <c r="Z109" s="191"/>
      <c r="AA109" s="181"/>
      <c r="AB109" s="181"/>
      <c r="AC109" s="181"/>
      <c r="AD109" s="181"/>
      <c r="AE109" s="181"/>
      <c r="AF109" s="181"/>
      <c r="AG109" s="181"/>
      <c r="AH109" s="181"/>
      <c r="AI109" s="185"/>
      <c r="AJ109" s="185"/>
      <c r="AK109" s="50"/>
    </row>
    <row r="110" spans="1:37" ht="18.75" x14ac:dyDescent="0.25">
      <c r="A110" s="111"/>
      <c r="B110" s="199"/>
      <c r="C110" s="194"/>
      <c r="D110" s="19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  <c r="S110" s="8"/>
      <c r="T110" s="8"/>
      <c r="U110" s="8"/>
      <c r="V110" s="11">
        <f t="shared" si="19"/>
        <v>0</v>
      </c>
      <c r="W110" s="11">
        <f t="shared" si="20"/>
        <v>0</v>
      </c>
      <c r="X110" s="11">
        <f t="shared" si="21"/>
        <v>0</v>
      </c>
      <c r="Y110" s="62">
        <f t="shared" si="22"/>
        <v>0</v>
      </c>
      <c r="Z110" s="191"/>
      <c r="AA110" s="181"/>
      <c r="AB110" s="181"/>
      <c r="AC110" s="181"/>
      <c r="AD110" s="181"/>
      <c r="AE110" s="181"/>
      <c r="AF110" s="181"/>
      <c r="AG110" s="181"/>
      <c r="AH110" s="181"/>
      <c r="AI110" s="185"/>
      <c r="AJ110" s="185"/>
      <c r="AK110" s="50"/>
    </row>
    <row r="111" spans="1:37" ht="19.5" thickBot="1" x14ac:dyDescent="0.3">
      <c r="A111" s="112"/>
      <c r="B111" s="200"/>
      <c r="C111" s="195"/>
      <c r="D111" s="19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10"/>
      <c r="T111" s="10"/>
      <c r="U111" s="10"/>
      <c r="V111" s="12">
        <f t="shared" si="19"/>
        <v>0</v>
      </c>
      <c r="W111" s="12">
        <f t="shared" si="20"/>
        <v>0</v>
      </c>
      <c r="X111" s="12">
        <f t="shared" si="21"/>
        <v>0</v>
      </c>
      <c r="Y111" s="63">
        <f t="shared" si="22"/>
        <v>0</v>
      </c>
      <c r="Z111" s="192"/>
      <c r="AA111" s="182"/>
      <c r="AB111" s="182"/>
      <c r="AC111" s="182"/>
      <c r="AD111" s="182"/>
      <c r="AE111" s="182"/>
      <c r="AF111" s="182"/>
      <c r="AG111" s="182"/>
      <c r="AH111" s="182"/>
      <c r="AI111" s="186"/>
      <c r="AJ111" s="186"/>
      <c r="AK111" s="50"/>
    </row>
    <row r="112" spans="1:37" ht="18.75" x14ac:dyDescent="0.25">
      <c r="A112" s="123">
        <v>6</v>
      </c>
      <c r="B112" s="198" t="s">
        <v>47</v>
      </c>
      <c r="C112" s="193" t="s">
        <v>22</v>
      </c>
      <c r="D112" s="193">
        <f>250*0.9</f>
        <v>225</v>
      </c>
      <c r="E112" s="14" t="s">
        <v>48</v>
      </c>
      <c r="F112" s="15">
        <v>34.4</v>
      </c>
      <c r="G112" s="15">
        <v>30</v>
      </c>
      <c r="H112" s="15">
        <v>26.5</v>
      </c>
      <c r="I112" s="15">
        <v>41.1</v>
      </c>
      <c r="J112" s="15">
        <v>24.6</v>
      </c>
      <c r="K112" s="15">
        <v>25</v>
      </c>
      <c r="L112" s="15">
        <v>27.7</v>
      </c>
      <c r="M112" s="15">
        <v>15.7</v>
      </c>
      <c r="N112" s="15">
        <v>30.6</v>
      </c>
      <c r="O112" s="15">
        <v>33.799999999999997</v>
      </c>
      <c r="P112" s="15">
        <v>33.4</v>
      </c>
      <c r="Q112" s="15">
        <v>68.5</v>
      </c>
      <c r="R112" s="18">
        <v>380</v>
      </c>
      <c r="S112" s="18">
        <v>380</v>
      </c>
      <c r="T112" s="18">
        <v>380</v>
      </c>
      <c r="U112" s="18">
        <v>380</v>
      </c>
      <c r="V112" s="17">
        <f t="shared" si="19"/>
        <v>30.3</v>
      </c>
      <c r="W112" s="17">
        <f t="shared" si="20"/>
        <v>30.233333333333334</v>
      </c>
      <c r="X112" s="17">
        <f t="shared" si="21"/>
        <v>24.666666666666668</v>
      </c>
      <c r="Y112" s="61">
        <f t="shared" si="22"/>
        <v>45.233333333333327</v>
      </c>
      <c r="Z112" s="190">
        <f t="shared" ref="Z112:AB112" si="28">SUM(V112:V131)</f>
        <v>76.033333333333331</v>
      </c>
      <c r="AA112" s="183">
        <f t="shared" si="28"/>
        <v>95.033333333333331</v>
      </c>
      <c r="AB112" s="183">
        <f t="shared" si="28"/>
        <v>68.899999999999991</v>
      </c>
      <c r="AC112" s="183">
        <f>SUM(Y112:Y131)</f>
        <v>93.366666666666646</v>
      </c>
      <c r="AD112" s="180">
        <f t="shared" ref="AD112:AG172" si="29">Z112*0.38*0.9*SQRT(3)</f>
        <v>45.039209969536543</v>
      </c>
      <c r="AE112" s="180">
        <f t="shared" si="29"/>
        <v>56.294076117119111</v>
      </c>
      <c r="AF112" s="180">
        <f t="shared" si="29"/>
        <v>40.813698819391512</v>
      </c>
      <c r="AG112" s="180">
        <f t="shared" si="29"/>
        <v>55.30680715680483</v>
      </c>
      <c r="AH112" s="183">
        <f t="shared" ref="AH112" si="30">MAX(Z112:AC131)</f>
        <v>95.033333333333331</v>
      </c>
      <c r="AI112" s="184">
        <f t="shared" ref="AI112" si="31">AH112*0.38*0.9*SQRT(3)</f>
        <v>56.294076117119111</v>
      </c>
      <c r="AJ112" s="184">
        <f t="shared" ref="AJ112" si="32">D112-AI112</f>
        <v>168.70592388288088</v>
      </c>
      <c r="AK112" s="50"/>
    </row>
    <row r="113" spans="1:37" ht="18.75" x14ac:dyDescent="0.25">
      <c r="A113" s="111"/>
      <c r="B113" s="199"/>
      <c r="C113" s="194"/>
      <c r="D113" s="196"/>
      <c r="E113" s="4" t="s">
        <v>49</v>
      </c>
      <c r="F113" s="5">
        <v>40</v>
      </c>
      <c r="G113" s="5">
        <v>42</v>
      </c>
      <c r="H113" s="5">
        <v>55.2</v>
      </c>
      <c r="I113" s="5">
        <v>47.7</v>
      </c>
      <c r="J113" s="5">
        <v>51.7</v>
      </c>
      <c r="K113" s="5">
        <v>95</v>
      </c>
      <c r="L113" s="5">
        <v>43.8</v>
      </c>
      <c r="M113" s="5">
        <v>44.1</v>
      </c>
      <c r="N113" s="5">
        <v>44.8</v>
      </c>
      <c r="O113" s="5">
        <v>46.5</v>
      </c>
      <c r="P113" s="5">
        <v>57.1</v>
      </c>
      <c r="Q113" s="5">
        <v>40.799999999999997</v>
      </c>
      <c r="R113" s="6">
        <v>380</v>
      </c>
      <c r="S113" s="6">
        <v>380</v>
      </c>
      <c r="T113" s="6">
        <v>380</v>
      </c>
      <c r="U113" s="6">
        <v>380</v>
      </c>
      <c r="V113" s="11">
        <f t="shared" si="19"/>
        <v>45.733333333333327</v>
      </c>
      <c r="W113" s="11">
        <f t="shared" si="20"/>
        <v>64.8</v>
      </c>
      <c r="X113" s="11">
        <f t="shared" si="21"/>
        <v>44.233333333333327</v>
      </c>
      <c r="Y113" s="62">
        <f t="shared" si="22"/>
        <v>48.133333333333326</v>
      </c>
      <c r="Z113" s="191"/>
      <c r="AA113" s="181"/>
      <c r="AB113" s="181"/>
      <c r="AC113" s="181"/>
      <c r="AD113" s="181"/>
      <c r="AE113" s="181"/>
      <c r="AF113" s="181"/>
      <c r="AG113" s="181"/>
      <c r="AH113" s="181"/>
      <c r="AI113" s="185"/>
      <c r="AJ113" s="185"/>
      <c r="AK113" s="50"/>
    </row>
    <row r="114" spans="1:37" ht="18.75" x14ac:dyDescent="0.25">
      <c r="A114" s="111"/>
      <c r="B114" s="199"/>
      <c r="C114" s="194"/>
      <c r="D114" s="19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"/>
      <c r="S114" s="8"/>
      <c r="T114" s="8"/>
      <c r="U114" s="8"/>
      <c r="V114" s="11">
        <f t="shared" si="19"/>
        <v>0</v>
      </c>
      <c r="W114" s="11">
        <f t="shared" si="20"/>
        <v>0</v>
      </c>
      <c r="X114" s="11">
        <f t="shared" si="21"/>
        <v>0</v>
      </c>
      <c r="Y114" s="62">
        <f t="shared" si="22"/>
        <v>0</v>
      </c>
      <c r="Z114" s="191"/>
      <c r="AA114" s="181"/>
      <c r="AB114" s="181"/>
      <c r="AC114" s="181"/>
      <c r="AD114" s="181"/>
      <c r="AE114" s="181"/>
      <c r="AF114" s="181"/>
      <c r="AG114" s="181"/>
      <c r="AH114" s="181"/>
      <c r="AI114" s="185"/>
      <c r="AJ114" s="185"/>
      <c r="AK114" s="50"/>
    </row>
    <row r="115" spans="1:37" ht="18.75" x14ac:dyDescent="0.25">
      <c r="A115" s="111"/>
      <c r="B115" s="199"/>
      <c r="C115" s="194"/>
      <c r="D115" s="19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6"/>
      <c r="S115" s="6"/>
      <c r="T115" s="6"/>
      <c r="U115" s="6"/>
      <c r="V115" s="11">
        <f t="shared" si="19"/>
        <v>0</v>
      </c>
      <c r="W115" s="11">
        <f t="shared" si="20"/>
        <v>0</v>
      </c>
      <c r="X115" s="11">
        <f t="shared" si="21"/>
        <v>0</v>
      </c>
      <c r="Y115" s="62">
        <f t="shared" si="22"/>
        <v>0</v>
      </c>
      <c r="Z115" s="191"/>
      <c r="AA115" s="181"/>
      <c r="AB115" s="181"/>
      <c r="AC115" s="181"/>
      <c r="AD115" s="181"/>
      <c r="AE115" s="181"/>
      <c r="AF115" s="181"/>
      <c r="AG115" s="181"/>
      <c r="AH115" s="181"/>
      <c r="AI115" s="185"/>
      <c r="AJ115" s="185"/>
      <c r="AK115" s="50"/>
    </row>
    <row r="116" spans="1:37" ht="18.75" x14ac:dyDescent="0.25">
      <c r="A116" s="111"/>
      <c r="B116" s="199"/>
      <c r="C116" s="194"/>
      <c r="D116" s="19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  <c r="S116" s="8"/>
      <c r="T116" s="8"/>
      <c r="U116" s="8"/>
      <c r="V116" s="11">
        <f t="shared" si="19"/>
        <v>0</v>
      </c>
      <c r="W116" s="11">
        <f t="shared" si="20"/>
        <v>0</v>
      </c>
      <c r="X116" s="11">
        <f t="shared" si="21"/>
        <v>0</v>
      </c>
      <c r="Y116" s="62">
        <f t="shared" si="22"/>
        <v>0</v>
      </c>
      <c r="Z116" s="191"/>
      <c r="AA116" s="181"/>
      <c r="AB116" s="181"/>
      <c r="AC116" s="181"/>
      <c r="AD116" s="181"/>
      <c r="AE116" s="181"/>
      <c r="AF116" s="181"/>
      <c r="AG116" s="181"/>
      <c r="AH116" s="181"/>
      <c r="AI116" s="185"/>
      <c r="AJ116" s="185"/>
      <c r="AK116" s="50"/>
    </row>
    <row r="117" spans="1:37" ht="18.75" x14ac:dyDescent="0.25">
      <c r="A117" s="111"/>
      <c r="B117" s="199"/>
      <c r="C117" s="194"/>
      <c r="D117" s="19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6"/>
      <c r="S117" s="6"/>
      <c r="T117" s="6"/>
      <c r="U117" s="6"/>
      <c r="V117" s="11">
        <f t="shared" si="19"/>
        <v>0</v>
      </c>
      <c r="W117" s="11">
        <f t="shared" si="20"/>
        <v>0</v>
      </c>
      <c r="X117" s="11">
        <f t="shared" si="21"/>
        <v>0</v>
      </c>
      <c r="Y117" s="62">
        <f t="shared" si="22"/>
        <v>0</v>
      </c>
      <c r="Z117" s="191"/>
      <c r="AA117" s="181"/>
      <c r="AB117" s="181"/>
      <c r="AC117" s="181"/>
      <c r="AD117" s="181"/>
      <c r="AE117" s="181"/>
      <c r="AF117" s="181"/>
      <c r="AG117" s="181"/>
      <c r="AH117" s="181"/>
      <c r="AI117" s="185"/>
      <c r="AJ117" s="185"/>
      <c r="AK117" s="50"/>
    </row>
    <row r="118" spans="1:37" ht="18.75" x14ac:dyDescent="0.25">
      <c r="A118" s="111"/>
      <c r="B118" s="199"/>
      <c r="C118" s="194"/>
      <c r="D118" s="19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  <c r="S118" s="8"/>
      <c r="T118" s="8"/>
      <c r="U118" s="8"/>
      <c r="V118" s="11">
        <f t="shared" si="19"/>
        <v>0</v>
      </c>
      <c r="W118" s="11">
        <f t="shared" si="20"/>
        <v>0</v>
      </c>
      <c r="X118" s="11">
        <f t="shared" si="21"/>
        <v>0</v>
      </c>
      <c r="Y118" s="62">
        <f t="shared" si="22"/>
        <v>0</v>
      </c>
      <c r="Z118" s="191"/>
      <c r="AA118" s="181"/>
      <c r="AB118" s="181"/>
      <c r="AC118" s="181"/>
      <c r="AD118" s="181"/>
      <c r="AE118" s="181"/>
      <c r="AF118" s="181"/>
      <c r="AG118" s="181"/>
      <c r="AH118" s="181"/>
      <c r="AI118" s="185"/>
      <c r="AJ118" s="185"/>
      <c r="AK118" s="50"/>
    </row>
    <row r="119" spans="1:37" ht="18.75" x14ac:dyDescent="0.25">
      <c r="A119" s="111"/>
      <c r="B119" s="199"/>
      <c r="C119" s="194"/>
      <c r="D119" s="19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6"/>
      <c r="S119" s="6"/>
      <c r="T119" s="6"/>
      <c r="U119" s="6"/>
      <c r="V119" s="11">
        <f t="shared" si="19"/>
        <v>0</v>
      </c>
      <c r="W119" s="11">
        <f t="shared" si="20"/>
        <v>0</v>
      </c>
      <c r="X119" s="11">
        <f t="shared" si="21"/>
        <v>0</v>
      </c>
      <c r="Y119" s="62">
        <f t="shared" si="22"/>
        <v>0</v>
      </c>
      <c r="Z119" s="191"/>
      <c r="AA119" s="181"/>
      <c r="AB119" s="181"/>
      <c r="AC119" s="181"/>
      <c r="AD119" s="181"/>
      <c r="AE119" s="181"/>
      <c r="AF119" s="181"/>
      <c r="AG119" s="181"/>
      <c r="AH119" s="181"/>
      <c r="AI119" s="185"/>
      <c r="AJ119" s="185"/>
      <c r="AK119" s="50"/>
    </row>
    <row r="120" spans="1:37" ht="18.75" x14ac:dyDescent="0.25">
      <c r="A120" s="111"/>
      <c r="B120" s="199"/>
      <c r="C120" s="194"/>
      <c r="D120" s="19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8"/>
      <c r="S120" s="8"/>
      <c r="T120" s="8"/>
      <c r="U120" s="8"/>
      <c r="V120" s="11">
        <f t="shared" si="19"/>
        <v>0</v>
      </c>
      <c r="W120" s="11">
        <f t="shared" si="20"/>
        <v>0</v>
      </c>
      <c r="X120" s="11">
        <f t="shared" si="21"/>
        <v>0</v>
      </c>
      <c r="Y120" s="62">
        <f t="shared" si="22"/>
        <v>0</v>
      </c>
      <c r="Z120" s="191"/>
      <c r="AA120" s="181"/>
      <c r="AB120" s="181"/>
      <c r="AC120" s="181"/>
      <c r="AD120" s="181"/>
      <c r="AE120" s="181"/>
      <c r="AF120" s="181"/>
      <c r="AG120" s="181"/>
      <c r="AH120" s="181"/>
      <c r="AI120" s="185"/>
      <c r="AJ120" s="185"/>
      <c r="AK120" s="50"/>
    </row>
    <row r="121" spans="1:37" ht="18.75" x14ac:dyDescent="0.25">
      <c r="A121" s="111"/>
      <c r="B121" s="199"/>
      <c r="C121" s="194"/>
      <c r="D121" s="19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6"/>
      <c r="S121" s="6"/>
      <c r="T121" s="6"/>
      <c r="U121" s="6"/>
      <c r="V121" s="11">
        <f t="shared" si="19"/>
        <v>0</v>
      </c>
      <c r="W121" s="11">
        <f t="shared" si="20"/>
        <v>0</v>
      </c>
      <c r="X121" s="11">
        <f t="shared" si="21"/>
        <v>0</v>
      </c>
      <c r="Y121" s="62">
        <f t="shared" si="22"/>
        <v>0</v>
      </c>
      <c r="Z121" s="191"/>
      <c r="AA121" s="181"/>
      <c r="AB121" s="181"/>
      <c r="AC121" s="181"/>
      <c r="AD121" s="181"/>
      <c r="AE121" s="181"/>
      <c r="AF121" s="181"/>
      <c r="AG121" s="181"/>
      <c r="AH121" s="181"/>
      <c r="AI121" s="185"/>
      <c r="AJ121" s="185"/>
      <c r="AK121" s="50"/>
    </row>
    <row r="122" spans="1:37" ht="18.75" x14ac:dyDescent="0.25">
      <c r="A122" s="111"/>
      <c r="B122" s="199"/>
      <c r="C122" s="194"/>
      <c r="D122" s="19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8"/>
      <c r="S122" s="8"/>
      <c r="T122" s="8"/>
      <c r="U122" s="8"/>
      <c r="V122" s="11">
        <f t="shared" si="19"/>
        <v>0</v>
      </c>
      <c r="W122" s="11">
        <f t="shared" si="20"/>
        <v>0</v>
      </c>
      <c r="X122" s="11">
        <f t="shared" si="21"/>
        <v>0</v>
      </c>
      <c r="Y122" s="62">
        <f t="shared" si="22"/>
        <v>0</v>
      </c>
      <c r="Z122" s="191"/>
      <c r="AA122" s="181"/>
      <c r="AB122" s="181"/>
      <c r="AC122" s="181"/>
      <c r="AD122" s="181"/>
      <c r="AE122" s="181"/>
      <c r="AF122" s="181"/>
      <c r="AG122" s="181"/>
      <c r="AH122" s="181"/>
      <c r="AI122" s="185"/>
      <c r="AJ122" s="185"/>
      <c r="AK122" s="50"/>
    </row>
    <row r="123" spans="1:37" ht="18.75" x14ac:dyDescent="0.25">
      <c r="A123" s="111"/>
      <c r="B123" s="199"/>
      <c r="C123" s="194"/>
      <c r="D123" s="19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6"/>
      <c r="S123" s="6"/>
      <c r="T123" s="6"/>
      <c r="U123" s="6"/>
      <c r="V123" s="11">
        <f t="shared" si="19"/>
        <v>0</v>
      </c>
      <c r="W123" s="11">
        <f t="shared" si="20"/>
        <v>0</v>
      </c>
      <c r="X123" s="11">
        <f t="shared" si="21"/>
        <v>0</v>
      </c>
      <c r="Y123" s="62">
        <f t="shared" si="22"/>
        <v>0</v>
      </c>
      <c r="Z123" s="191"/>
      <c r="AA123" s="181"/>
      <c r="AB123" s="181"/>
      <c r="AC123" s="181"/>
      <c r="AD123" s="181"/>
      <c r="AE123" s="181"/>
      <c r="AF123" s="181"/>
      <c r="AG123" s="181"/>
      <c r="AH123" s="181"/>
      <c r="AI123" s="185"/>
      <c r="AJ123" s="185"/>
      <c r="AK123" s="50"/>
    </row>
    <row r="124" spans="1:37" ht="18.75" x14ac:dyDescent="0.25">
      <c r="A124" s="111"/>
      <c r="B124" s="199"/>
      <c r="C124" s="194"/>
      <c r="D124" s="19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  <c r="S124" s="8"/>
      <c r="T124" s="8"/>
      <c r="U124" s="8"/>
      <c r="V124" s="11">
        <f t="shared" si="19"/>
        <v>0</v>
      </c>
      <c r="W124" s="11">
        <f t="shared" si="20"/>
        <v>0</v>
      </c>
      <c r="X124" s="11">
        <f t="shared" si="21"/>
        <v>0</v>
      </c>
      <c r="Y124" s="62">
        <f t="shared" si="22"/>
        <v>0</v>
      </c>
      <c r="Z124" s="191"/>
      <c r="AA124" s="181"/>
      <c r="AB124" s="181"/>
      <c r="AC124" s="181"/>
      <c r="AD124" s="181"/>
      <c r="AE124" s="181"/>
      <c r="AF124" s="181"/>
      <c r="AG124" s="181"/>
      <c r="AH124" s="181"/>
      <c r="AI124" s="185"/>
      <c r="AJ124" s="185"/>
      <c r="AK124" s="50"/>
    </row>
    <row r="125" spans="1:37" ht="18.75" x14ac:dyDescent="0.25">
      <c r="A125" s="111"/>
      <c r="B125" s="199"/>
      <c r="C125" s="194"/>
      <c r="D125" s="19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6"/>
      <c r="S125" s="6"/>
      <c r="T125" s="6"/>
      <c r="U125" s="6"/>
      <c r="V125" s="11">
        <f t="shared" si="19"/>
        <v>0</v>
      </c>
      <c r="W125" s="11">
        <f t="shared" si="20"/>
        <v>0</v>
      </c>
      <c r="X125" s="11">
        <f t="shared" si="21"/>
        <v>0</v>
      </c>
      <c r="Y125" s="62">
        <f t="shared" si="22"/>
        <v>0</v>
      </c>
      <c r="Z125" s="191"/>
      <c r="AA125" s="181"/>
      <c r="AB125" s="181"/>
      <c r="AC125" s="181"/>
      <c r="AD125" s="181"/>
      <c r="AE125" s="181"/>
      <c r="AF125" s="181"/>
      <c r="AG125" s="181"/>
      <c r="AH125" s="181"/>
      <c r="AI125" s="185"/>
      <c r="AJ125" s="185"/>
      <c r="AK125" s="50"/>
    </row>
    <row r="126" spans="1:37" ht="18.75" x14ac:dyDescent="0.25">
      <c r="A126" s="111"/>
      <c r="B126" s="199"/>
      <c r="C126" s="194"/>
      <c r="D126" s="19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8"/>
      <c r="T126" s="8"/>
      <c r="U126" s="8"/>
      <c r="V126" s="11">
        <f t="shared" si="19"/>
        <v>0</v>
      </c>
      <c r="W126" s="11">
        <f t="shared" si="20"/>
        <v>0</v>
      </c>
      <c r="X126" s="11">
        <f t="shared" si="21"/>
        <v>0</v>
      </c>
      <c r="Y126" s="62">
        <f t="shared" si="22"/>
        <v>0</v>
      </c>
      <c r="Z126" s="191"/>
      <c r="AA126" s="181"/>
      <c r="AB126" s="181"/>
      <c r="AC126" s="181"/>
      <c r="AD126" s="181"/>
      <c r="AE126" s="181"/>
      <c r="AF126" s="181"/>
      <c r="AG126" s="181"/>
      <c r="AH126" s="181"/>
      <c r="AI126" s="185"/>
      <c r="AJ126" s="185"/>
      <c r="AK126" s="50"/>
    </row>
    <row r="127" spans="1:37" ht="18.75" x14ac:dyDescent="0.25">
      <c r="A127" s="111"/>
      <c r="B127" s="199"/>
      <c r="C127" s="194"/>
      <c r="D127" s="19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6"/>
      <c r="S127" s="6"/>
      <c r="T127" s="6"/>
      <c r="U127" s="6"/>
      <c r="V127" s="11">
        <f t="shared" si="19"/>
        <v>0</v>
      </c>
      <c r="W127" s="11">
        <f t="shared" si="20"/>
        <v>0</v>
      </c>
      <c r="X127" s="11">
        <f t="shared" si="21"/>
        <v>0</v>
      </c>
      <c r="Y127" s="62">
        <f t="shared" si="22"/>
        <v>0</v>
      </c>
      <c r="Z127" s="191"/>
      <c r="AA127" s="181"/>
      <c r="AB127" s="181"/>
      <c r="AC127" s="181"/>
      <c r="AD127" s="181"/>
      <c r="AE127" s="181"/>
      <c r="AF127" s="181"/>
      <c r="AG127" s="181"/>
      <c r="AH127" s="181"/>
      <c r="AI127" s="185"/>
      <c r="AJ127" s="185"/>
      <c r="AK127" s="50"/>
    </row>
    <row r="128" spans="1:37" ht="18.75" x14ac:dyDescent="0.25">
      <c r="A128" s="111"/>
      <c r="B128" s="199"/>
      <c r="C128" s="194"/>
      <c r="D128" s="19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8"/>
      <c r="T128" s="8"/>
      <c r="U128" s="8"/>
      <c r="V128" s="11">
        <f t="shared" si="19"/>
        <v>0</v>
      </c>
      <c r="W128" s="11">
        <f t="shared" si="20"/>
        <v>0</v>
      </c>
      <c r="X128" s="11">
        <f t="shared" si="21"/>
        <v>0</v>
      </c>
      <c r="Y128" s="62">
        <f t="shared" si="22"/>
        <v>0</v>
      </c>
      <c r="Z128" s="191"/>
      <c r="AA128" s="181"/>
      <c r="AB128" s="181"/>
      <c r="AC128" s="181"/>
      <c r="AD128" s="181"/>
      <c r="AE128" s="181"/>
      <c r="AF128" s="181"/>
      <c r="AG128" s="181"/>
      <c r="AH128" s="181"/>
      <c r="AI128" s="185"/>
      <c r="AJ128" s="185"/>
      <c r="AK128" s="50"/>
    </row>
    <row r="129" spans="1:37" ht="18.75" x14ac:dyDescent="0.25">
      <c r="A129" s="111"/>
      <c r="B129" s="199"/>
      <c r="C129" s="194"/>
      <c r="D129" s="19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6"/>
      <c r="S129" s="6"/>
      <c r="T129" s="6"/>
      <c r="U129" s="6"/>
      <c r="V129" s="11">
        <f t="shared" si="19"/>
        <v>0</v>
      </c>
      <c r="W129" s="11">
        <f t="shared" si="20"/>
        <v>0</v>
      </c>
      <c r="X129" s="11">
        <f t="shared" si="21"/>
        <v>0</v>
      </c>
      <c r="Y129" s="62">
        <f t="shared" si="22"/>
        <v>0</v>
      </c>
      <c r="Z129" s="191"/>
      <c r="AA129" s="181"/>
      <c r="AB129" s="181"/>
      <c r="AC129" s="181"/>
      <c r="AD129" s="181"/>
      <c r="AE129" s="181"/>
      <c r="AF129" s="181"/>
      <c r="AG129" s="181"/>
      <c r="AH129" s="181"/>
      <c r="AI129" s="185"/>
      <c r="AJ129" s="185"/>
      <c r="AK129" s="50"/>
    </row>
    <row r="130" spans="1:37" ht="18.75" x14ac:dyDescent="0.25">
      <c r="A130" s="111"/>
      <c r="B130" s="199"/>
      <c r="C130" s="194"/>
      <c r="D130" s="19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"/>
      <c r="S130" s="8"/>
      <c r="T130" s="8"/>
      <c r="U130" s="8"/>
      <c r="V130" s="11">
        <f t="shared" si="19"/>
        <v>0</v>
      </c>
      <c r="W130" s="11">
        <f t="shared" si="20"/>
        <v>0</v>
      </c>
      <c r="X130" s="11">
        <f t="shared" si="21"/>
        <v>0</v>
      </c>
      <c r="Y130" s="62">
        <f t="shared" si="22"/>
        <v>0</v>
      </c>
      <c r="Z130" s="191"/>
      <c r="AA130" s="181"/>
      <c r="AB130" s="181"/>
      <c r="AC130" s="181"/>
      <c r="AD130" s="181"/>
      <c r="AE130" s="181"/>
      <c r="AF130" s="181"/>
      <c r="AG130" s="181"/>
      <c r="AH130" s="181"/>
      <c r="AI130" s="185"/>
      <c r="AJ130" s="185"/>
      <c r="AK130" s="50"/>
    </row>
    <row r="131" spans="1:37" ht="19.5" thickBot="1" x14ac:dyDescent="0.3">
      <c r="A131" s="112"/>
      <c r="B131" s="200"/>
      <c r="C131" s="195"/>
      <c r="D131" s="19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  <c r="S131" s="10"/>
      <c r="T131" s="10"/>
      <c r="U131" s="10"/>
      <c r="V131" s="12">
        <f t="shared" si="19"/>
        <v>0</v>
      </c>
      <c r="W131" s="12">
        <f t="shared" si="20"/>
        <v>0</v>
      </c>
      <c r="X131" s="12">
        <f t="shared" si="21"/>
        <v>0</v>
      </c>
      <c r="Y131" s="63">
        <f t="shared" si="22"/>
        <v>0</v>
      </c>
      <c r="Z131" s="192"/>
      <c r="AA131" s="182"/>
      <c r="AB131" s="182"/>
      <c r="AC131" s="182"/>
      <c r="AD131" s="182"/>
      <c r="AE131" s="182"/>
      <c r="AF131" s="182"/>
      <c r="AG131" s="182"/>
      <c r="AH131" s="182"/>
      <c r="AI131" s="186"/>
      <c r="AJ131" s="186"/>
      <c r="AK131" s="50"/>
    </row>
    <row r="132" spans="1:37" ht="18.75" x14ac:dyDescent="0.25">
      <c r="A132" s="123">
        <v>7</v>
      </c>
      <c r="B132" s="198" t="s">
        <v>50</v>
      </c>
      <c r="C132" s="193" t="s">
        <v>19</v>
      </c>
      <c r="D132" s="193">
        <f>160*0.9</f>
        <v>144</v>
      </c>
      <c r="E132" s="14" t="s">
        <v>51</v>
      </c>
      <c r="F132" s="15">
        <v>7.7</v>
      </c>
      <c r="G132" s="15">
        <v>23.8</v>
      </c>
      <c r="H132" s="15">
        <v>0</v>
      </c>
      <c r="I132" s="15">
        <v>12</v>
      </c>
      <c r="J132" s="15">
        <v>15.5</v>
      </c>
      <c r="K132" s="15">
        <v>14.2</v>
      </c>
      <c r="L132" s="15">
        <v>42.1</v>
      </c>
      <c r="M132" s="15">
        <v>50.2</v>
      </c>
      <c r="N132" s="15">
        <v>28</v>
      </c>
      <c r="O132" s="15">
        <v>32.5</v>
      </c>
      <c r="P132" s="15">
        <v>12</v>
      </c>
      <c r="Q132" s="15">
        <v>18.8</v>
      </c>
      <c r="R132" s="18">
        <v>380</v>
      </c>
      <c r="S132" s="18">
        <v>380</v>
      </c>
      <c r="T132" s="18">
        <v>380</v>
      </c>
      <c r="U132" s="18">
        <v>380</v>
      </c>
      <c r="V132" s="17">
        <f t="shared" si="19"/>
        <v>15.75</v>
      </c>
      <c r="W132" s="17">
        <f t="shared" si="20"/>
        <v>13.9</v>
      </c>
      <c r="X132" s="17">
        <f t="shared" si="21"/>
        <v>40.1</v>
      </c>
      <c r="Y132" s="61">
        <f t="shared" si="22"/>
        <v>21.099999999999998</v>
      </c>
      <c r="Z132" s="190">
        <f t="shared" ref="Z132:AB132" si="33">SUM(V132:V151)</f>
        <v>33.983333333333334</v>
      </c>
      <c r="AA132" s="183">
        <f t="shared" si="33"/>
        <v>20.100000000000001</v>
      </c>
      <c r="AB132" s="183">
        <f t="shared" si="33"/>
        <v>51.766666666666666</v>
      </c>
      <c r="AC132" s="183">
        <f>SUM(Y132:Y151)</f>
        <v>30.9</v>
      </c>
      <c r="AD132" s="180">
        <f t="shared" ref="AD132" si="34">Z132*0.38*0.9*SQRT(3)</f>
        <v>20.130414100807762</v>
      </c>
      <c r="AE132" s="180">
        <f t="shared" si="29"/>
        <v>11.906463661389978</v>
      </c>
      <c r="AF132" s="180">
        <f t="shared" si="29"/>
        <v>30.664573907360914</v>
      </c>
      <c r="AG132" s="180">
        <f t="shared" si="29"/>
        <v>18.303966524226382</v>
      </c>
      <c r="AH132" s="183">
        <f t="shared" ref="AH132" si="35">MAX(Z132:AC151)</f>
        <v>51.766666666666666</v>
      </c>
      <c r="AI132" s="184">
        <f t="shared" ref="AI132" si="36">AH132*0.38*0.9*SQRT(3)</f>
        <v>30.664573907360914</v>
      </c>
      <c r="AJ132" s="184">
        <f t="shared" ref="AJ132" si="37">D132-AI132</f>
        <v>113.33542609263908</v>
      </c>
      <c r="AK132" s="50"/>
    </row>
    <row r="133" spans="1:37" ht="18.75" x14ac:dyDescent="0.25">
      <c r="A133" s="111"/>
      <c r="B133" s="199"/>
      <c r="C133" s="194"/>
      <c r="D133" s="196"/>
      <c r="E133" s="4" t="s">
        <v>52</v>
      </c>
      <c r="F133" s="5">
        <v>25</v>
      </c>
      <c r="G133" s="5">
        <v>16.399999999999999</v>
      </c>
      <c r="H133" s="5">
        <v>13.3</v>
      </c>
      <c r="I133" s="5">
        <v>2.1</v>
      </c>
      <c r="J133" s="5">
        <v>10.3</v>
      </c>
      <c r="K133" s="5">
        <v>0</v>
      </c>
      <c r="L133" s="5">
        <v>10.9</v>
      </c>
      <c r="M133" s="5">
        <v>23.8</v>
      </c>
      <c r="N133" s="5">
        <v>0.3</v>
      </c>
      <c r="O133" s="5">
        <v>6</v>
      </c>
      <c r="P133" s="5">
        <v>19.899999999999999</v>
      </c>
      <c r="Q133" s="5">
        <v>3.5</v>
      </c>
      <c r="R133" s="6">
        <v>380</v>
      </c>
      <c r="S133" s="6">
        <v>380</v>
      </c>
      <c r="T133" s="6">
        <v>380</v>
      </c>
      <c r="U133" s="6">
        <v>380</v>
      </c>
      <c r="V133" s="11">
        <f t="shared" si="19"/>
        <v>18.233333333333334</v>
      </c>
      <c r="W133" s="11">
        <f t="shared" si="20"/>
        <v>6.2</v>
      </c>
      <c r="X133" s="11">
        <f t="shared" si="21"/>
        <v>11.666666666666666</v>
      </c>
      <c r="Y133" s="62">
        <f t="shared" si="22"/>
        <v>9.7999999999999989</v>
      </c>
      <c r="Z133" s="191"/>
      <c r="AA133" s="181"/>
      <c r="AB133" s="181"/>
      <c r="AC133" s="181"/>
      <c r="AD133" s="181"/>
      <c r="AE133" s="181"/>
      <c r="AF133" s="181"/>
      <c r="AG133" s="181"/>
      <c r="AH133" s="181"/>
      <c r="AI133" s="185"/>
      <c r="AJ133" s="185"/>
      <c r="AK133" s="50"/>
    </row>
    <row r="134" spans="1:37" ht="18.75" x14ac:dyDescent="0.25">
      <c r="A134" s="111"/>
      <c r="B134" s="199"/>
      <c r="C134" s="194"/>
      <c r="D134" s="19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8"/>
      <c r="T134" s="8"/>
      <c r="U134" s="8"/>
      <c r="V134" s="11">
        <f t="shared" si="19"/>
        <v>0</v>
      </c>
      <c r="W134" s="11">
        <f t="shared" si="20"/>
        <v>0</v>
      </c>
      <c r="X134" s="11">
        <f t="shared" si="21"/>
        <v>0</v>
      </c>
      <c r="Y134" s="62">
        <f t="shared" si="22"/>
        <v>0</v>
      </c>
      <c r="Z134" s="191"/>
      <c r="AA134" s="181"/>
      <c r="AB134" s="181"/>
      <c r="AC134" s="181"/>
      <c r="AD134" s="181"/>
      <c r="AE134" s="181"/>
      <c r="AF134" s="181"/>
      <c r="AG134" s="181"/>
      <c r="AH134" s="181"/>
      <c r="AI134" s="185"/>
      <c r="AJ134" s="185"/>
      <c r="AK134" s="50"/>
    </row>
    <row r="135" spans="1:37" ht="18.75" x14ac:dyDescent="0.25">
      <c r="A135" s="111"/>
      <c r="B135" s="199"/>
      <c r="C135" s="194"/>
      <c r="D135" s="19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6"/>
      <c r="S135" s="6"/>
      <c r="T135" s="6"/>
      <c r="U135" s="6"/>
      <c r="V135" s="11">
        <f t="shared" si="19"/>
        <v>0</v>
      </c>
      <c r="W135" s="11">
        <f t="shared" si="20"/>
        <v>0</v>
      </c>
      <c r="X135" s="11">
        <f t="shared" si="21"/>
        <v>0</v>
      </c>
      <c r="Y135" s="62">
        <f t="shared" si="22"/>
        <v>0</v>
      </c>
      <c r="Z135" s="191"/>
      <c r="AA135" s="181"/>
      <c r="AB135" s="181"/>
      <c r="AC135" s="181"/>
      <c r="AD135" s="181"/>
      <c r="AE135" s="181"/>
      <c r="AF135" s="181"/>
      <c r="AG135" s="181"/>
      <c r="AH135" s="181"/>
      <c r="AI135" s="185"/>
      <c r="AJ135" s="185"/>
      <c r="AK135" s="50"/>
    </row>
    <row r="136" spans="1:37" ht="18.75" x14ac:dyDescent="0.25">
      <c r="A136" s="111"/>
      <c r="B136" s="199"/>
      <c r="C136" s="194"/>
      <c r="D136" s="19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8"/>
      <c r="S136" s="8"/>
      <c r="T136" s="8"/>
      <c r="U136" s="8"/>
      <c r="V136" s="11">
        <f t="shared" si="19"/>
        <v>0</v>
      </c>
      <c r="W136" s="11">
        <f t="shared" si="20"/>
        <v>0</v>
      </c>
      <c r="X136" s="11">
        <f t="shared" si="21"/>
        <v>0</v>
      </c>
      <c r="Y136" s="62">
        <f t="shared" si="22"/>
        <v>0</v>
      </c>
      <c r="Z136" s="191"/>
      <c r="AA136" s="181"/>
      <c r="AB136" s="181"/>
      <c r="AC136" s="181"/>
      <c r="AD136" s="181"/>
      <c r="AE136" s="181"/>
      <c r="AF136" s="181"/>
      <c r="AG136" s="181"/>
      <c r="AH136" s="181"/>
      <c r="AI136" s="185"/>
      <c r="AJ136" s="185"/>
      <c r="AK136" s="50"/>
    </row>
    <row r="137" spans="1:37" ht="18.75" x14ac:dyDescent="0.25">
      <c r="A137" s="111"/>
      <c r="B137" s="199"/>
      <c r="C137" s="194"/>
      <c r="D137" s="196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6"/>
      <c r="S137" s="6"/>
      <c r="T137" s="6"/>
      <c r="U137" s="6"/>
      <c r="V137" s="11">
        <f t="shared" si="19"/>
        <v>0</v>
      </c>
      <c r="W137" s="11">
        <f t="shared" si="20"/>
        <v>0</v>
      </c>
      <c r="X137" s="11">
        <f t="shared" si="21"/>
        <v>0</v>
      </c>
      <c r="Y137" s="62">
        <f t="shared" si="22"/>
        <v>0</v>
      </c>
      <c r="Z137" s="191"/>
      <c r="AA137" s="181"/>
      <c r="AB137" s="181"/>
      <c r="AC137" s="181"/>
      <c r="AD137" s="181"/>
      <c r="AE137" s="181"/>
      <c r="AF137" s="181"/>
      <c r="AG137" s="181"/>
      <c r="AH137" s="181"/>
      <c r="AI137" s="185"/>
      <c r="AJ137" s="185"/>
      <c r="AK137" s="50"/>
    </row>
    <row r="138" spans="1:37" ht="18.75" x14ac:dyDescent="0.25">
      <c r="A138" s="111"/>
      <c r="B138" s="199"/>
      <c r="C138" s="194"/>
      <c r="D138" s="19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8"/>
      <c r="S138" s="8"/>
      <c r="T138" s="8"/>
      <c r="U138" s="8"/>
      <c r="V138" s="11">
        <f t="shared" si="19"/>
        <v>0</v>
      </c>
      <c r="W138" s="11">
        <f t="shared" si="20"/>
        <v>0</v>
      </c>
      <c r="X138" s="11">
        <f t="shared" si="21"/>
        <v>0</v>
      </c>
      <c r="Y138" s="62">
        <f t="shared" si="22"/>
        <v>0</v>
      </c>
      <c r="Z138" s="191"/>
      <c r="AA138" s="181"/>
      <c r="AB138" s="181"/>
      <c r="AC138" s="181"/>
      <c r="AD138" s="181"/>
      <c r="AE138" s="181"/>
      <c r="AF138" s="181"/>
      <c r="AG138" s="181"/>
      <c r="AH138" s="181"/>
      <c r="AI138" s="185"/>
      <c r="AJ138" s="185"/>
      <c r="AK138" s="50"/>
    </row>
    <row r="139" spans="1:37" ht="18.75" x14ac:dyDescent="0.25">
      <c r="A139" s="111"/>
      <c r="B139" s="199"/>
      <c r="C139" s="194"/>
      <c r="D139" s="19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6"/>
      <c r="S139" s="6"/>
      <c r="T139" s="6"/>
      <c r="U139" s="6"/>
      <c r="V139" s="11">
        <f t="shared" si="19"/>
        <v>0</v>
      </c>
      <c r="W139" s="11">
        <f t="shared" si="20"/>
        <v>0</v>
      </c>
      <c r="X139" s="11">
        <f t="shared" si="21"/>
        <v>0</v>
      </c>
      <c r="Y139" s="62">
        <f t="shared" si="22"/>
        <v>0</v>
      </c>
      <c r="Z139" s="191"/>
      <c r="AA139" s="181"/>
      <c r="AB139" s="181"/>
      <c r="AC139" s="181"/>
      <c r="AD139" s="181"/>
      <c r="AE139" s="181"/>
      <c r="AF139" s="181"/>
      <c r="AG139" s="181"/>
      <c r="AH139" s="181"/>
      <c r="AI139" s="185"/>
      <c r="AJ139" s="185"/>
      <c r="AK139" s="50"/>
    </row>
    <row r="140" spans="1:37" ht="18.75" x14ac:dyDescent="0.25">
      <c r="A140" s="111"/>
      <c r="B140" s="199"/>
      <c r="C140" s="194"/>
      <c r="D140" s="19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8"/>
      <c r="T140" s="8"/>
      <c r="U140" s="8"/>
      <c r="V140" s="11">
        <f t="shared" ref="V140:V203" si="38">IF(AND(F140=0,G140=0,H140=0),0,IF(AND(F140=0,G140=0),H140,IF(AND(F140=0,H140=0),G140,IF(AND(G140=0,H140=0),F140,IF(F140=0,(G140+H140)/2,IF(G140=0,(F140+H140)/2,IF(H140=0,(F140+G140)/2,(F140+G140+H140)/3)))))))</f>
        <v>0</v>
      </c>
      <c r="W140" s="11">
        <f t="shared" ref="W140:W203" si="39">IF(AND(I140=0,J140=0,K140=0),0,IF(AND(I140=0,J140=0),K140,IF(AND(I140=0,K140=0),J140,IF(AND(J140=0,K140=0),I140,IF(I140=0,(J140+K140)/2,IF(J140=0,(I140+K140)/2,IF(K140=0,(I140+J140)/2,(I140+J140+K140)/3)))))))</f>
        <v>0</v>
      </c>
      <c r="X140" s="11">
        <f t="shared" ref="X140:X203" si="40">IF(AND(L140=0,M140=0,N140=0),0,IF(AND(L140=0,M140=0),N140,IF(AND(L140=0,N140=0),M140,IF(AND(M140=0,N140=0),L140,IF(L140=0,(M140+N140)/2,IF(M140=0,(L140+N140)/2,IF(N140=0,(L140+M140)/2,(L140+M140+N140)/3)))))))</f>
        <v>0</v>
      </c>
      <c r="Y140" s="62">
        <f t="shared" ref="Y140:Y203" si="41">IF(AND(O140=0,P140=0,Q140=0),0,IF(AND(O140=0,P140=0),Q140,IF(AND(O140=0,Q140=0),P140,IF(AND(P140=0,Q140=0),O140,IF(O140=0,(P140+Q140)/2,IF(P140=0,(O140+Q140)/2,IF(Q140=0,(O140+P140)/2,(O140+P140+Q140)/3)))))))</f>
        <v>0</v>
      </c>
      <c r="Z140" s="191"/>
      <c r="AA140" s="181"/>
      <c r="AB140" s="181"/>
      <c r="AC140" s="181"/>
      <c r="AD140" s="181"/>
      <c r="AE140" s="181"/>
      <c r="AF140" s="181"/>
      <c r="AG140" s="181"/>
      <c r="AH140" s="181"/>
      <c r="AI140" s="185"/>
      <c r="AJ140" s="185"/>
      <c r="AK140" s="50"/>
    </row>
    <row r="141" spans="1:37" ht="18.75" x14ac:dyDescent="0.25">
      <c r="A141" s="111"/>
      <c r="B141" s="199"/>
      <c r="C141" s="194"/>
      <c r="D141" s="19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6"/>
      <c r="S141" s="6"/>
      <c r="T141" s="6"/>
      <c r="U141" s="6"/>
      <c r="V141" s="11">
        <f t="shared" si="38"/>
        <v>0</v>
      </c>
      <c r="W141" s="11">
        <f t="shared" si="39"/>
        <v>0</v>
      </c>
      <c r="X141" s="11">
        <f t="shared" si="40"/>
        <v>0</v>
      </c>
      <c r="Y141" s="62">
        <f t="shared" si="41"/>
        <v>0</v>
      </c>
      <c r="Z141" s="191"/>
      <c r="AA141" s="181"/>
      <c r="AB141" s="181"/>
      <c r="AC141" s="181"/>
      <c r="AD141" s="181"/>
      <c r="AE141" s="181"/>
      <c r="AF141" s="181"/>
      <c r="AG141" s="181"/>
      <c r="AH141" s="181"/>
      <c r="AI141" s="185"/>
      <c r="AJ141" s="185"/>
      <c r="AK141" s="50"/>
    </row>
    <row r="142" spans="1:37" ht="18.75" x14ac:dyDescent="0.25">
      <c r="A142" s="111"/>
      <c r="B142" s="199"/>
      <c r="C142" s="194"/>
      <c r="D142" s="19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"/>
      <c r="S142" s="8"/>
      <c r="T142" s="8"/>
      <c r="U142" s="8"/>
      <c r="V142" s="11">
        <f t="shared" si="38"/>
        <v>0</v>
      </c>
      <c r="W142" s="11">
        <f t="shared" si="39"/>
        <v>0</v>
      </c>
      <c r="X142" s="11">
        <f t="shared" si="40"/>
        <v>0</v>
      </c>
      <c r="Y142" s="62">
        <f t="shared" si="41"/>
        <v>0</v>
      </c>
      <c r="Z142" s="191"/>
      <c r="AA142" s="181"/>
      <c r="AB142" s="181"/>
      <c r="AC142" s="181"/>
      <c r="AD142" s="181"/>
      <c r="AE142" s="181"/>
      <c r="AF142" s="181"/>
      <c r="AG142" s="181"/>
      <c r="AH142" s="181"/>
      <c r="AI142" s="185"/>
      <c r="AJ142" s="185"/>
      <c r="AK142" s="50"/>
    </row>
    <row r="143" spans="1:37" ht="18.75" x14ac:dyDescent="0.25">
      <c r="A143" s="111"/>
      <c r="B143" s="199"/>
      <c r="C143" s="194"/>
      <c r="D143" s="19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6"/>
      <c r="S143" s="6"/>
      <c r="T143" s="6"/>
      <c r="U143" s="6"/>
      <c r="V143" s="11">
        <f t="shared" si="38"/>
        <v>0</v>
      </c>
      <c r="W143" s="11">
        <f t="shared" si="39"/>
        <v>0</v>
      </c>
      <c r="X143" s="11">
        <f t="shared" si="40"/>
        <v>0</v>
      </c>
      <c r="Y143" s="62">
        <f t="shared" si="41"/>
        <v>0</v>
      </c>
      <c r="Z143" s="191"/>
      <c r="AA143" s="181"/>
      <c r="AB143" s="181"/>
      <c r="AC143" s="181"/>
      <c r="AD143" s="181"/>
      <c r="AE143" s="181"/>
      <c r="AF143" s="181"/>
      <c r="AG143" s="181"/>
      <c r="AH143" s="181"/>
      <c r="AI143" s="185"/>
      <c r="AJ143" s="185"/>
      <c r="AK143" s="50"/>
    </row>
    <row r="144" spans="1:37" ht="18.75" x14ac:dyDescent="0.25">
      <c r="A144" s="111"/>
      <c r="B144" s="199"/>
      <c r="C144" s="194"/>
      <c r="D144" s="19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"/>
      <c r="S144" s="8"/>
      <c r="T144" s="8"/>
      <c r="U144" s="8"/>
      <c r="V144" s="11">
        <f t="shared" si="38"/>
        <v>0</v>
      </c>
      <c r="W144" s="11">
        <f t="shared" si="39"/>
        <v>0</v>
      </c>
      <c r="X144" s="11">
        <f t="shared" si="40"/>
        <v>0</v>
      </c>
      <c r="Y144" s="62">
        <f t="shared" si="41"/>
        <v>0</v>
      </c>
      <c r="Z144" s="191"/>
      <c r="AA144" s="181"/>
      <c r="AB144" s="181"/>
      <c r="AC144" s="181"/>
      <c r="AD144" s="181"/>
      <c r="AE144" s="181"/>
      <c r="AF144" s="181"/>
      <c r="AG144" s="181"/>
      <c r="AH144" s="181"/>
      <c r="AI144" s="185"/>
      <c r="AJ144" s="185"/>
      <c r="AK144" s="50"/>
    </row>
    <row r="145" spans="1:37" ht="18.75" x14ac:dyDescent="0.25">
      <c r="A145" s="111"/>
      <c r="B145" s="199"/>
      <c r="C145" s="194"/>
      <c r="D145" s="19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6"/>
      <c r="S145" s="6"/>
      <c r="T145" s="6"/>
      <c r="U145" s="6"/>
      <c r="V145" s="11">
        <f t="shared" si="38"/>
        <v>0</v>
      </c>
      <c r="W145" s="11">
        <f t="shared" si="39"/>
        <v>0</v>
      </c>
      <c r="X145" s="11">
        <f t="shared" si="40"/>
        <v>0</v>
      </c>
      <c r="Y145" s="62">
        <f t="shared" si="41"/>
        <v>0</v>
      </c>
      <c r="Z145" s="191"/>
      <c r="AA145" s="181"/>
      <c r="AB145" s="181"/>
      <c r="AC145" s="181"/>
      <c r="AD145" s="181"/>
      <c r="AE145" s="181"/>
      <c r="AF145" s="181"/>
      <c r="AG145" s="181"/>
      <c r="AH145" s="181"/>
      <c r="AI145" s="185"/>
      <c r="AJ145" s="185"/>
      <c r="AK145" s="50"/>
    </row>
    <row r="146" spans="1:37" ht="18.75" x14ac:dyDescent="0.25">
      <c r="A146" s="111"/>
      <c r="B146" s="199"/>
      <c r="C146" s="194"/>
      <c r="D146" s="19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8"/>
      <c r="S146" s="8"/>
      <c r="T146" s="8"/>
      <c r="U146" s="8"/>
      <c r="V146" s="11">
        <f t="shared" si="38"/>
        <v>0</v>
      </c>
      <c r="W146" s="11">
        <f t="shared" si="39"/>
        <v>0</v>
      </c>
      <c r="X146" s="11">
        <f t="shared" si="40"/>
        <v>0</v>
      </c>
      <c r="Y146" s="62">
        <f t="shared" si="41"/>
        <v>0</v>
      </c>
      <c r="Z146" s="191"/>
      <c r="AA146" s="181"/>
      <c r="AB146" s="181"/>
      <c r="AC146" s="181"/>
      <c r="AD146" s="181"/>
      <c r="AE146" s="181"/>
      <c r="AF146" s="181"/>
      <c r="AG146" s="181"/>
      <c r="AH146" s="181"/>
      <c r="AI146" s="185"/>
      <c r="AJ146" s="185"/>
      <c r="AK146" s="50"/>
    </row>
    <row r="147" spans="1:37" ht="18.75" x14ac:dyDescent="0.25">
      <c r="A147" s="111"/>
      <c r="B147" s="199"/>
      <c r="C147" s="194"/>
      <c r="D147" s="19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6"/>
      <c r="S147" s="6"/>
      <c r="T147" s="6"/>
      <c r="U147" s="6"/>
      <c r="V147" s="11">
        <f t="shared" si="38"/>
        <v>0</v>
      </c>
      <c r="W147" s="11">
        <f t="shared" si="39"/>
        <v>0</v>
      </c>
      <c r="X147" s="11">
        <f t="shared" si="40"/>
        <v>0</v>
      </c>
      <c r="Y147" s="62">
        <f t="shared" si="41"/>
        <v>0</v>
      </c>
      <c r="Z147" s="191"/>
      <c r="AA147" s="181"/>
      <c r="AB147" s="181"/>
      <c r="AC147" s="181"/>
      <c r="AD147" s="181"/>
      <c r="AE147" s="181"/>
      <c r="AF147" s="181"/>
      <c r="AG147" s="181"/>
      <c r="AH147" s="181"/>
      <c r="AI147" s="185"/>
      <c r="AJ147" s="185"/>
      <c r="AK147" s="50"/>
    </row>
    <row r="148" spans="1:37" ht="18.75" x14ac:dyDescent="0.25">
      <c r="A148" s="111"/>
      <c r="B148" s="199"/>
      <c r="C148" s="194"/>
      <c r="D148" s="19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8"/>
      <c r="S148" s="8"/>
      <c r="T148" s="8"/>
      <c r="U148" s="8"/>
      <c r="V148" s="11">
        <f t="shared" si="38"/>
        <v>0</v>
      </c>
      <c r="W148" s="11">
        <f t="shared" si="39"/>
        <v>0</v>
      </c>
      <c r="X148" s="11">
        <f t="shared" si="40"/>
        <v>0</v>
      </c>
      <c r="Y148" s="62">
        <f t="shared" si="41"/>
        <v>0</v>
      </c>
      <c r="Z148" s="191"/>
      <c r="AA148" s="181"/>
      <c r="AB148" s="181"/>
      <c r="AC148" s="181"/>
      <c r="AD148" s="181"/>
      <c r="AE148" s="181"/>
      <c r="AF148" s="181"/>
      <c r="AG148" s="181"/>
      <c r="AH148" s="181"/>
      <c r="AI148" s="185"/>
      <c r="AJ148" s="185"/>
      <c r="AK148" s="50"/>
    </row>
    <row r="149" spans="1:37" ht="18.75" x14ac:dyDescent="0.25">
      <c r="A149" s="111"/>
      <c r="B149" s="199"/>
      <c r="C149" s="194"/>
      <c r="D149" s="19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6"/>
      <c r="S149" s="6"/>
      <c r="T149" s="6"/>
      <c r="U149" s="6"/>
      <c r="V149" s="11">
        <f t="shared" si="38"/>
        <v>0</v>
      </c>
      <c r="W149" s="11">
        <f t="shared" si="39"/>
        <v>0</v>
      </c>
      <c r="X149" s="11">
        <f t="shared" si="40"/>
        <v>0</v>
      </c>
      <c r="Y149" s="62">
        <f t="shared" si="41"/>
        <v>0</v>
      </c>
      <c r="Z149" s="191"/>
      <c r="AA149" s="181"/>
      <c r="AB149" s="181"/>
      <c r="AC149" s="181"/>
      <c r="AD149" s="181"/>
      <c r="AE149" s="181"/>
      <c r="AF149" s="181"/>
      <c r="AG149" s="181"/>
      <c r="AH149" s="181"/>
      <c r="AI149" s="185"/>
      <c r="AJ149" s="185"/>
      <c r="AK149" s="50"/>
    </row>
    <row r="150" spans="1:37" ht="18.75" x14ac:dyDescent="0.25">
      <c r="A150" s="111"/>
      <c r="B150" s="199"/>
      <c r="C150" s="194"/>
      <c r="D150" s="19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8"/>
      <c r="T150" s="8"/>
      <c r="U150" s="8"/>
      <c r="V150" s="11">
        <f t="shared" si="38"/>
        <v>0</v>
      </c>
      <c r="W150" s="11">
        <f t="shared" si="39"/>
        <v>0</v>
      </c>
      <c r="X150" s="11">
        <f t="shared" si="40"/>
        <v>0</v>
      </c>
      <c r="Y150" s="62">
        <f t="shared" si="41"/>
        <v>0</v>
      </c>
      <c r="Z150" s="191"/>
      <c r="AA150" s="181"/>
      <c r="AB150" s="181"/>
      <c r="AC150" s="181"/>
      <c r="AD150" s="181"/>
      <c r="AE150" s="181"/>
      <c r="AF150" s="181"/>
      <c r="AG150" s="181"/>
      <c r="AH150" s="181"/>
      <c r="AI150" s="185"/>
      <c r="AJ150" s="185"/>
      <c r="AK150" s="50"/>
    </row>
    <row r="151" spans="1:37" ht="19.5" thickBot="1" x14ac:dyDescent="0.3">
      <c r="A151" s="112"/>
      <c r="B151" s="200"/>
      <c r="C151" s="195"/>
      <c r="D151" s="19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/>
      <c r="S151" s="10"/>
      <c r="T151" s="10"/>
      <c r="U151" s="10"/>
      <c r="V151" s="12">
        <f t="shared" si="38"/>
        <v>0</v>
      </c>
      <c r="W151" s="12">
        <f t="shared" si="39"/>
        <v>0</v>
      </c>
      <c r="X151" s="12">
        <f t="shared" si="40"/>
        <v>0</v>
      </c>
      <c r="Y151" s="63">
        <f t="shared" si="41"/>
        <v>0</v>
      </c>
      <c r="Z151" s="192"/>
      <c r="AA151" s="182"/>
      <c r="AB151" s="182"/>
      <c r="AC151" s="182"/>
      <c r="AD151" s="182"/>
      <c r="AE151" s="182"/>
      <c r="AF151" s="182"/>
      <c r="AG151" s="182"/>
      <c r="AH151" s="182"/>
      <c r="AI151" s="186"/>
      <c r="AJ151" s="186"/>
      <c r="AK151" s="50"/>
    </row>
    <row r="152" spans="1:37" ht="18.75" x14ac:dyDescent="0.25">
      <c r="A152" s="123">
        <v>8</v>
      </c>
      <c r="B152" s="198" t="s">
        <v>53</v>
      </c>
      <c r="C152" s="193" t="s">
        <v>22</v>
      </c>
      <c r="D152" s="193">
        <f>250*0.9</f>
        <v>225</v>
      </c>
      <c r="E152" s="14" t="s">
        <v>54</v>
      </c>
      <c r="F152" s="15">
        <v>4</v>
      </c>
      <c r="G152" s="15">
        <v>9.5</v>
      </c>
      <c r="H152" s="15">
        <v>15.6</v>
      </c>
      <c r="I152" s="15">
        <v>4.7</v>
      </c>
      <c r="J152" s="15">
        <v>13.3</v>
      </c>
      <c r="K152" s="15">
        <v>3.6</v>
      </c>
      <c r="L152" s="15">
        <v>10.3</v>
      </c>
      <c r="M152" s="15">
        <v>8.6999999999999993</v>
      </c>
      <c r="N152" s="15">
        <v>12.1</v>
      </c>
      <c r="O152" s="15">
        <v>15.8</v>
      </c>
      <c r="P152" s="15">
        <v>9.6</v>
      </c>
      <c r="Q152" s="15">
        <v>15</v>
      </c>
      <c r="R152" s="18">
        <v>380</v>
      </c>
      <c r="S152" s="18">
        <v>380</v>
      </c>
      <c r="T152" s="18">
        <v>380</v>
      </c>
      <c r="U152" s="18">
        <v>380</v>
      </c>
      <c r="V152" s="17">
        <f t="shared" si="38"/>
        <v>9.7000000000000011</v>
      </c>
      <c r="W152" s="17">
        <f t="shared" si="39"/>
        <v>7.2</v>
      </c>
      <c r="X152" s="17">
        <f t="shared" si="40"/>
        <v>10.366666666666667</v>
      </c>
      <c r="Y152" s="61">
        <f t="shared" si="41"/>
        <v>13.466666666666667</v>
      </c>
      <c r="Z152" s="190">
        <f t="shared" ref="Z152:AB152" si="42">SUM(V152:V171)</f>
        <v>39.966666666666669</v>
      </c>
      <c r="AA152" s="183">
        <f t="shared" si="42"/>
        <v>30.266666666666666</v>
      </c>
      <c r="AB152" s="183">
        <f t="shared" si="42"/>
        <v>35.200000000000003</v>
      </c>
      <c r="AC152" s="183">
        <f>SUM(Y152:Y171)</f>
        <v>49.3</v>
      </c>
      <c r="AD152" s="180">
        <f t="shared" ref="AD152" si="43">Z152*0.38*0.9*SQRT(3)</f>
        <v>23.674709668335957</v>
      </c>
      <c r="AE152" s="180">
        <f t="shared" si="29"/>
        <v>17.928804319306963</v>
      </c>
      <c r="AF152" s="180">
        <f t="shared" si="29"/>
        <v>20.851120441837175</v>
      </c>
      <c r="AG152" s="180">
        <f t="shared" si="29"/>
        <v>29.203415846095808</v>
      </c>
      <c r="AH152" s="183">
        <f t="shared" ref="AH152" si="44">MAX(Z152:AC171)</f>
        <v>49.3</v>
      </c>
      <c r="AI152" s="184">
        <f t="shared" ref="AI152" si="45">AH152*0.38*0.9*SQRT(3)</f>
        <v>29.203415846095808</v>
      </c>
      <c r="AJ152" s="184">
        <f t="shared" ref="AJ152" si="46">D152-AI152</f>
        <v>195.79658415390418</v>
      </c>
      <c r="AK152" s="50"/>
    </row>
    <row r="153" spans="1:37" ht="18.75" x14ac:dyDescent="0.25">
      <c r="A153" s="111"/>
      <c r="B153" s="199"/>
      <c r="C153" s="194"/>
      <c r="D153" s="196"/>
      <c r="E153" s="4" t="s">
        <v>55</v>
      </c>
      <c r="F153" s="5">
        <v>40.5</v>
      </c>
      <c r="G153" s="5">
        <v>16.7</v>
      </c>
      <c r="H153" s="5">
        <v>27.3</v>
      </c>
      <c r="I153" s="5">
        <v>21.7</v>
      </c>
      <c r="J153" s="5">
        <v>12.3</v>
      </c>
      <c r="K153" s="5">
        <v>22.9</v>
      </c>
      <c r="L153" s="5">
        <v>36.299999999999997</v>
      </c>
      <c r="M153" s="5">
        <v>5.8</v>
      </c>
      <c r="N153" s="5">
        <v>20.399999999999999</v>
      </c>
      <c r="O153" s="5">
        <v>52.3</v>
      </c>
      <c r="P153" s="5">
        <v>12.4</v>
      </c>
      <c r="Q153" s="5">
        <v>30.3</v>
      </c>
      <c r="R153" s="6">
        <v>380</v>
      </c>
      <c r="S153" s="6">
        <v>380</v>
      </c>
      <c r="T153" s="6">
        <v>380</v>
      </c>
      <c r="U153" s="6">
        <v>380</v>
      </c>
      <c r="V153" s="11">
        <f t="shared" si="38"/>
        <v>28.166666666666668</v>
      </c>
      <c r="W153" s="11">
        <f t="shared" si="39"/>
        <v>18.966666666666665</v>
      </c>
      <c r="X153" s="11">
        <f t="shared" si="40"/>
        <v>20.833333333333332</v>
      </c>
      <c r="Y153" s="62">
        <f t="shared" si="41"/>
        <v>31.666666666666668</v>
      </c>
      <c r="Z153" s="191"/>
      <c r="AA153" s="181"/>
      <c r="AB153" s="181"/>
      <c r="AC153" s="181"/>
      <c r="AD153" s="181"/>
      <c r="AE153" s="181"/>
      <c r="AF153" s="181"/>
      <c r="AG153" s="181"/>
      <c r="AH153" s="181"/>
      <c r="AI153" s="185"/>
      <c r="AJ153" s="185"/>
      <c r="AK153" s="50"/>
    </row>
    <row r="154" spans="1:37" ht="18.75" x14ac:dyDescent="0.25">
      <c r="A154" s="111"/>
      <c r="B154" s="199"/>
      <c r="C154" s="194"/>
      <c r="D154" s="196"/>
      <c r="E154" s="7" t="s">
        <v>56</v>
      </c>
      <c r="F154" s="7">
        <v>0.2</v>
      </c>
      <c r="G154" s="7">
        <v>0</v>
      </c>
      <c r="H154" s="7">
        <v>4</v>
      </c>
      <c r="I154" s="7">
        <v>0</v>
      </c>
      <c r="J154" s="7">
        <v>0</v>
      </c>
      <c r="K154" s="7">
        <v>4.0999999999999996</v>
      </c>
      <c r="L154" s="7">
        <v>3.1</v>
      </c>
      <c r="M154" s="7">
        <v>2.8</v>
      </c>
      <c r="N154" s="7">
        <v>6.1</v>
      </c>
      <c r="O154" s="7">
        <v>3.2</v>
      </c>
      <c r="P154" s="7">
        <v>3.7</v>
      </c>
      <c r="Q154" s="7">
        <v>5.6</v>
      </c>
      <c r="R154" s="6">
        <v>380</v>
      </c>
      <c r="S154" s="6">
        <v>380</v>
      </c>
      <c r="T154" s="6">
        <v>380</v>
      </c>
      <c r="U154" s="6">
        <v>380</v>
      </c>
      <c r="V154" s="11">
        <f t="shared" si="38"/>
        <v>2.1</v>
      </c>
      <c r="W154" s="11">
        <f t="shared" si="39"/>
        <v>4.0999999999999996</v>
      </c>
      <c r="X154" s="11">
        <f t="shared" si="40"/>
        <v>4</v>
      </c>
      <c r="Y154" s="62">
        <f t="shared" si="41"/>
        <v>4.166666666666667</v>
      </c>
      <c r="Z154" s="191"/>
      <c r="AA154" s="181"/>
      <c r="AB154" s="181"/>
      <c r="AC154" s="181"/>
      <c r="AD154" s="181"/>
      <c r="AE154" s="181"/>
      <c r="AF154" s="181"/>
      <c r="AG154" s="181"/>
      <c r="AH154" s="181"/>
      <c r="AI154" s="185"/>
      <c r="AJ154" s="185"/>
      <c r="AK154" s="50"/>
    </row>
    <row r="155" spans="1:37" ht="18.75" x14ac:dyDescent="0.25">
      <c r="A155" s="111"/>
      <c r="B155" s="199"/>
      <c r="C155" s="194"/>
      <c r="D155" s="19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6"/>
      <c r="S155" s="6"/>
      <c r="T155" s="6"/>
      <c r="U155" s="6"/>
      <c r="V155" s="11">
        <f t="shared" si="38"/>
        <v>0</v>
      </c>
      <c r="W155" s="11">
        <f t="shared" si="39"/>
        <v>0</v>
      </c>
      <c r="X155" s="11">
        <f t="shared" si="40"/>
        <v>0</v>
      </c>
      <c r="Y155" s="62">
        <f t="shared" si="41"/>
        <v>0</v>
      </c>
      <c r="Z155" s="191"/>
      <c r="AA155" s="181"/>
      <c r="AB155" s="181"/>
      <c r="AC155" s="181"/>
      <c r="AD155" s="181"/>
      <c r="AE155" s="181"/>
      <c r="AF155" s="181"/>
      <c r="AG155" s="181"/>
      <c r="AH155" s="181"/>
      <c r="AI155" s="185"/>
      <c r="AJ155" s="185"/>
      <c r="AK155" s="50"/>
    </row>
    <row r="156" spans="1:37" ht="18.75" x14ac:dyDescent="0.25">
      <c r="A156" s="111"/>
      <c r="B156" s="199"/>
      <c r="C156" s="194"/>
      <c r="D156" s="19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8"/>
      <c r="S156" s="8"/>
      <c r="T156" s="8"/>
      <c r="U156" s="8"/>
      <c r="V156" s="11">
        <f t="shared" si="38"/>
        <v>0</v>
      </c>
      <c r="W156" s="11">
        <f t="shared" si="39"/>
        <v>0</v>
      </c>
      <c r="X156" s="11">
        <f t="shared" si="40"/>
        <v>0</v>
      </c>
      <c r="Y156" s="62">
        <f t="shared" si="41"/>
        <v>0</v>
      </c>
      <c r="Z156" s="191"/>
      <c r="AA156" s="181"/>
      <c r="AB156" s="181"/>
      <c r="AC156" s="181"/>
      <c r="AD156" s="181"/>
      <c r="AE156" s="181"/>
      <c r="AF156" s="181"/>
      <c r="AG156" s="181"/>
      <c r="AH156" s="181"/>
      <c r="AI156" s="185"/>
      <c r="AJ156" s="185"/>
      <c r="AK156" s="50"/>
    </row>
    <row r="157" spans="1:37" ht="18.75" x14ac:dyDescent="0.25">
      <c r="A157" s="111"/>
      <c r="B157" s="199"/>
      <c r="C157" s="194"/>
      <c r="D157" s="19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6"/>
      <c r="S157" s="6"/>
      <c r="T157" s="6"/>
      <c r="U157" s="6"/>
      <c r="V157" s="11">
        <f t="shared" si="38"/>
        <v>0</v>
      </c>
      <c r="W157" s="11">
        <f t="shared" si="39"/>
        <v>0</v>
      </c>
      <c r="X157" s="11">
        <f t="shared" si="40"/>
        <v>0</v>
      </c>
      <c r="Y157" s="62">
        <f t="shared" si="41"/>
        <v>0</v>
      </c>
      <c r="Z157" s="191"/>
      <c r="AA157" s="181"/>
      <c r="AB157" s="181"/>
      <c r="AC157" s="181"/>
      <c r="AD157" s="181"/>
      <c r="AE157" s="181"/>
      <c r="AF157" s="181"/>
      <c r="AG157" s="181"/>
      <c r="AH157" s="181"/>
      <c r="AI157" s="185"/>
      <c r="AJ157" s="185"/>
      <c r="AK157" s="50"/>
    </row>
    <row r="158" spans="1:37" ht="18.75" x14ac:dyDescent="0.25">
      <c r="A158" s="111"/>
      <c r="B158" s="199"/>
      <c r="C158" s="194"/>
      <c r="D158" s="19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8"/>
      <c r="S158" s="8"/>
      <c r="T158" s="8"/>
      <c r="U158" s="8"/>
      <c r="V158" s="11">
        <f t="shared" si="38"/>
        <v>0</v>
      </c>
      <c r="W158" s="11">
        <f t="shared" si="39"/>
        <v>0</v>
      </c>
      <c r="X158" s="11">
        <f t="shared" si="40"/>
        <v>0</v>
      </c>
      <c r="Y158" s="62">
        <f t="shared" si="41"/>
        <v>0</v>
      </c>
      <c r="Z158" s="191"/>
      <c r="AA158" s="181"/>
      <c r="AB158" s="181"/>
      <c r="AC158" s="181"/>
      <c r="AD158" s="181"/>
      <c r="AE158" s="181"/>
      <c r="AF158" s="181"/>
      <c r="AG158" s="181"/>
      <c r="AH158" s="181"/>
      <c r="AI158" s="185"/>
      <c r="AJ158" s="185"/>
      <c r="AK158" s="50"/>
    </row>
    <row r="159" spans="1:37" ht="18.75" x14ac:dyDescent="0.25">
      <c r="A159" s="111"/>
      <c r="B159" s="199"/>
      <c r="C159" s="194"/>
      <c r="D159" s="19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6"/>
      <c r="S159" s="6"/>
      <c r="T159" s="6"/>
      <c r="U159" s="6"/>
      <c r="V159" s="11">
        <f t="shared" si="38"/>
        <v>0</v>
      </c>
      <c r="W159" s="11">
        <f t="shared" si="39"/>
        <v>0</v>
      </c>
      <c r="X159" s="11">
        <f t="shared" si="40"/>
        <v>0</v>
      </c>
      <c r="Y159" s="62">
        <f t="shared" si="41"/>
        <v>0</v>
      </c>
      <c r="Z159" s="191"/>
      <c r="AA159" s="181"/>
      <c r="AB159" s="181"/>
      <c r="AC159" s="181"/>
      <c r="AD159" s="181"/>
      <c r="AE159" s="181"/>
      <c r="AF159" s="181"/>
      <c r="AG159" s="181"/>
      <c r="AH159" s="181"/>
      <c r="AI159" s="185"/>
      <c r="AJ159" s="185"/>
      <c r="AK159" s="50"/>
    </row>
    <row r="160" spans="1:37" ht="18.75" x14ac:dyDescent="0.25">
      <c r="A160" s="111"/>
      <c r="B160" s="199"/>
      <c r="C160" s="194"/>
      <c r="D160" s="19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8"/>
      <c r="S160" s="8"/>
      <c r="T160" s="8"/>
      <c r="U160" s="8"/>
      <c r="V160" s="11">
        <f t="shared" si="38"/>
        <v>0</v>
      </c>
      <c r="W160" s="11">
        <f t="shared" si="39"/>
        <v>0</v>
      </c>
      <c r="X160" s="11">
        <f t="shared" si="40"/>
        <v>0</v>
      </c>
      <c r="Y160" s="62">
        <f t="shared" si="41"/>
        <v>0</v>
      </c>
      <c r="Z160" s="191"/>
      <c r="AA160" s="181"/>
      <c r="AB160" s="181"/>
      <c r="AC160" s="181"/>
      <c r="AD160" s="181"/>
      <c r="AE160" s="181"/>
      <c r="AF160" s="181"/>
      <c r="AG160" s="181"/>
      <c r="AH160" s="181"/>
      <c r="AI160" s="185"/>
      <c r="AJ160" s="185"/>
      <c r="AK160" s="50"/>
    </row>
    <row r="161" spans="1:37" ht="18.75" x14ac:dyDescent="0.25">
      <c r="A161" s="111"/>
      <c r="B161" s="199"/>
      <c r="C161" s="194"/>
      <c r="D161" s="19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6"/>
      <c r="S161" s="6"/>
      <c r="T161" s="6"/>
      <c r="U161" s="6"/>
      <c r="V161" s="11">
        <f t="shared" si="38"/>
        <v>0</v>
      </c>
      <c r="W161" s="11">
        <f t="shared" si="39"/>
        <v>0</v>
      </c>
      <c r="X161" s="11">
        <f t="shared" si="40"/>
        <v>0</v>
      </c>
      <c r="Y161" s="62">
        <f t="shared" si="41"/>
        <v>0</v>
      </c>
      <c r="Z161" s="191"/>
      <c r="AA161" s="181"/>
      <c r="AB161" s="181"/>
      <c r="AC161" s="181"/>
      <c r="AD161" s="181"/>
      <c r="AE161" s="181"/>
      <c r="AF161" s="181"/>
      <c r="AG161" s="181"/>
      <c r="AH161" s="181"/>
      <c r="AI161" s="185"/>
      <c r="AJ161" s="185"/>
      <c r="AK161" s="50"/>
    </row>
    <row r="162" spans="1:37" ht="18.75" x14ac:dyDescent="0.25">
      <c r="A162" s="111"/>
      <c r="B162" s="199"/>
      <c r="C162" s="194"/>
      <c r="D162" s="19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8"/>
      <c r="S162" s="8"/>
      <c r="T162" s="8"/>
      <c r="U162" s="8"/>
      <c r="V162" s="11">
        <f t="shared" si="38"/>
        <v>0</v>
      </c>
      <c r="W162" s="11">
        <f t="shared" si="39"/>
        <v>0</v>
      </c>
      <c r="X162" s="11">
        <f t="shared" si="40"/>
        <v>0</v>
      </c>
      <c r="Y162" s="62">
        <f t="shared" si="41"/>
        <v>0</v>
      </c>
      <c r="Z162" s="191"/>
      <c r="AA162" s="181"/>
      <c r="AB162" s="181"/>
      <c r="AC162" s="181"/>
      <c r="AD162" s="181"/>
      <c r="AE162" s="181"/>
      <c r="AF162" s="181"/>
      <c r="AG162" s="181"/>
      <c r="AH162" s="181"/>
      <c r="AI162" s="185"/>
      <c r="AJ162" s="185"/>
      <c r="AK162" s="50"/>
    </row>
    <row r="163" spans="1:37" ht="18.75" x14ac:dyDescent="0.25">
      <c r="A163" s="111"/>
      <c r="B163" s="199"/>
      <c r="C163" s="194"/>
      <c r="D163" s="196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6"/>
      <c r="S163" s="6"/>
      <c r="T163" s="6"/>
      <c r="U163" s="6"/>
      <c r="V163" s="11">
        <f t="shared" si="38"/>
        <v>0</v>
      </c>
      <c r="W163" s="11">
        <f t="shared" si="39"/>
        <v>0</v>
      </c>
      <c r="X163" s="11">
        <f t="shared" si="40"/>
        <v>0</v>
      </c>
      <c r="Y163" s="62">
        <f t="shared" si="41"/>
        <v>0</v>
      </c>
      <c r="Z163" s="191"/>
      <c r="AA163" s="181"/>
      <c r="AB163" s="181"/>
      <c r="AC163" s="181"/>
      <c r="AD163" s="181"/>
      <c r="AE163" s="181"/>
      <c r="AF163" s="181"/>
      <c r="AG163" s="181"/>
      <c r="AH163" s="181"/>
      <c r="AI163" s="185"/>
      <c r="AJ163" s="185"/>
      <c r="AK163" s="50"/>
    </row>
    <row r="164" spans="1:37" ht="18.75" x14ac:dyDescent="0.25">
      <c r="A164" s="111"/>
      <c r="B164" s="199"/>
      <c r="C164" s="194"/>
      <c r="D164" s="19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8"/>
      <c r="S164" s="8"/>
      <c r="T164" s="8"/>
      <c r="U164" s="8"/>
      <c r="V164" s="11">
        <f t="shared" si="38"/>
        <v>0</v>
      </c>
      <c r="W164" s="11">
        <f t="shared" si="39"/>
        <v>0</v>
      </c>
      <c r="X164" s="11">
        <f t="shared" si="40"/>
        <v>0</v>
      </c>
      <c r="Y164" s="62">
        <f t="shared" si="41"/>
        <v>0</v>
      </c>
      <c r="Z164" s="191"/>
      <c r="AA164" s="181"/>
      <c r="AB164" s="181"/>
      <c r="AC164" s="181"/>
      <c r="AD164" s="181"/>
      <c r="AE164" s="181"/>
      <c r="AF164" s="181"/>
      <c r="AG164" s="181"/>
      <c r="AH164" s="181"/>
      <c r="AI164" s="185"/>
      <c r="AJ164" s="185"/>
      <c r="AK164" s="50"/>
    </row>
    <row r="165" spans="1:37" ht="18.75" x14ac:dyDescent="0.25">
      <c r="A165" s="111"/>
      <c r="B165" s="199"/>
      <c r="C165" s="194"/>
      <c r="D165" s="19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6"/>
      <c r="S165" s="6"/>
      <c r="T165" s="6"/>
      <c r="U165" s="6"/>
      <c r="V165" s="11">
        <f t="shared" si="38"/>
        <v>0</v>
      </c>
      <c r="W165" s="11">
        <f t="shared" si="39"/>
        <v>0</v>
      </c>
      <c r="X165" s="11">
        <f t="shared" si="40"/>
        <v>0</v>
      </c>
      <c r="Y165" s="62">
        <f t="shared" si="41"/>
        <v>0</v>
      </c>
      <c r="Z165" s="191"/>
      <c r="AA165" s="181"/>
      <c r="AB165" s="181"/>
      <c r="AC165" s="181"/>
      <c r="AD165" s="181"/>
      <c r="AE165" s="181"/>
      <c r="AF165" s="181"/>
      <c r="AG165" s="181"/>
      <c r="AH165" s="181"/>
      <c r="AI165" s="185"/>
      <c r="AJ165" s="185"/>
      <c r="AK165" s="50"/>
    </row>
    <row r="166" spans="1:37" ht="18.75" x14ac:dyDescent="0.25">
      <c r="A166" s="111"/>
      <c r="B166" s="199"/>
      <c r="C166" s="194"/>
      <c r="D166" s="19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8"/>
      <c r="S166" s="8"/>
      <c r="T166" s="8"/>
      <c r="U166" s="8"/>
      <c r="V166" s="11">
        <f t="shared" si="38"/>
        <v>0</v>
      </c>
      <c r="W166" s="11">
        <f t="shared" si="39"/>
        <v>0</v>
      </c>
      <c r="X166" s="11">
        <f t="shared" si="40"/>
        <v>0</v>
      </c>
      <c r="Y166" s="62">
        <f t="shared" si="41"/>
        <v>0</v>
      </c>
      <c r="Z166" s="191"/>
      <c r="AA166" s="181"/>
      <c r="AB166" s="181"/>
      <c r="AC166" s="181"/>
      <c r="AD166" s="181"/>
      <c r="AE166" s="181"/>
      <c r="AF166" s="181"/>
      <c r="AG166" s="181"/>
      <c r="AH166" s="181"/>
      <c r="AI166" s="185"/>
      <c r="AJ166" s="185"/>
      <c r="AK166" s="50"/>
    </row>
    <row r="167" spans="1:37" ht="18.75" x14ac:dyDescent="0.25">
      <c r="A167" s="111"/>
      <c r="B167" s="199"/>
      <c r="C167" s="194"/>
      <c r="D167" s="19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6"/>
      <c r="S167" s="6"/>
      <c r="T167" s="6"/>
      <c r="U167" s="6"/>
      <c r="V167" s="11">
        <f t="shared" si="38"/>
        <v>0</v>
      </c>
      <c r="W167" s="11">
        <f t="shared" si="39"/>
        <v>0</v>
      </c>
      <c r="X167" s="11">
        <f t="shared" si="40"/>
        <v>0</v>
      </c>
      <c r="Y167" s="62">
        <f t="shared" si="41"/>
        <v>0</v>
      </c>
      <c r="Z167" s="191"/>
      <c r="AA167" s="181"/>
      <c r="AB167" s="181"/>
      <c r="AC167" s="181"/>
      <c r="AD167" s="181"/>
      <c r="AE167" s="181"/>
      <c r="AF167" s="181"/>
      <c r="AG167" s="181"/>
      <c r="AH167" s="181"/>
      <c r="AI167" s="185"/>
      <c r="AJ167" s="185"/>
      <c r="AK167" s="50"/>
    </row>
    <row r="168" spans="1:37" ht="18.75" x14ac:dyDescent="0.25">
      <c r="A168" s="111"/>
      <c r="B168" s="199"/>
      <c r="C168" s="194"/>
      <c r="D168" s="19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8"/>
      <c r="S168" s="8"/>
      <c r="T168" s="8"/>
      <c r="U168" s="8"/>
      <c r="V168" s="11">
        <f t="shared" si="38"/>
        <v>0</v>
      </c>
      <c r="W168" s="11">
        <f t="shared" si="39"/>
        <v>0</v>
      </c>
      <c r="X168" s="11">
        <f t="shared" si="40"/>
        <v>0</v>
      </c>
      <c r="Y168" s="62">
        <f t="shared" si="41"/>
        <v>0</v>
      </c>
      <c r="Z168" s="191"/>
      <c r="AA168" s="181"/>
      <c r="AB168" s="181"/>
      <c r="AC168" s="181"/>
      <c r="AD168" s="181"/>
      <c r="AE168" s="181"/>
      <c r="AF168" s="181"/>
      <c r="AG168" s="181"/>
      <c r="AH168" s="181"/>
      <c r="AI168" s="185"/>
      <c r="AJ168" s="185"/>
      <c r="AK168" s="50"/>
    </row>
    <row r="169" spans="1:37" ht="18.75" x14ac:dyDescent="0.25">
      <c r="A169" s="111"/>
      <c r="B169" s="199"/>
      <c r="C169" s="194"/>
      <c r="D169" s="19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"/>
      <c r="S169" s="6"/>
      <c r="T169" s="6"/>
      <c r="U169" s="6"/>
      <c r="V169" s="11">
        <f t="shared" si="38"/>
        <v>0</v>
      </c>
      <c r="W169" s="11">
        <f t="shared" si="39"/>
        <v>0</v>
      </c>
      <c r="X169" s="11">
        <f t="shared" si="40"/>
        <v>0</v>
      </c>
      <c r="Y169" s="62">
        <f t="shared" si="41"/>
        <v>0</v>
      </c>
      <c r="Z169" s="191"/>
      <c r="AA169" s="181"/>
      <c r="AB169" s="181"/>
      <c r="AC169" s="181"/>
      <c r="AD169" s="181"/>
      <c r="AE169" s="181"/>
      <c r="AF169" s="181"/>
      <c r="AG169" s="181"/>
      <c r="AH169" s="181"/>
      <c r="AI169" s="185"/>
      <c r="AJ169" s="185"/>
      <c r="AK169" s="50"/>
    </row>
    <row r="170" spans="1:37" ht="18.75" x14ac:dyDescent="0.25">
      <c r="A170" s="111"/>
      <c r="B170" s="199"/>
      <c r="C170" s="194"/>
      <c r="D170" s="19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8"/>
      <c r="S170" s="8"/>
      <c r="T170" s="8"/>
      <c r="U170" s="8"/>
      <c r="V170" s="11">
        <f t="shared" si="38"/>
        <v>0</v>
      </c>
      <c r="W170" s="11">
        <f t="shared" si="39"/>
        <v>0</v>
      </c>
      <c r="X170" s="11">
        <f t="shared" si="40"/>
        <v>0</v>
      </c>
      <c r="Y170" s="62">
        <f t="shared" si="41"/>
        <v>0</v>
      </c>
      <c r="Z170" s="191"/>
      <c r="AA170" s="181"/>
      <c r="AB170" s="181"/>
      <c r="AC170" s="181"/>
      <c r="AD170" s="181"/>
      <c r="AE170" s="181"/>
      <c r="AF170" s="181"/>
      <c r="AG170" s="181"/>
      <c r="AH170" s="181"/>
      <c r="AI170" s="185"/>
      <c r="AJ170" s="185"/>
      <c r="AK170" s="50"/>
    </row>
    <row r="171" spans="1:37" ht="19.5" thickBot="1" x14ac:dyDescent="0.3">
      <c r="A171" s="112"/>
      <c r="B171" s="200"/>
      <c r="C171" s="195"/>
      <c r="D171" s="19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  <c r="S171" s="10"/>
      <c r="T171" s="10"/>
      <c r="U171" s="10"/>
      <c r="V171" s="12">
        <f t="shared" si="38"/>
        <v>0</v>
      </c>
      <c r="W171" s="12">
        <f t="shared" si="39"/>
        <v>0</v>
      </c>
      <c r="X171" s="12">
        <f t="shared" si="40"/>
        <v>0</v>
      </c>
      <c r="Y171" s="63">
        <f t="shared" si="41"/>
        <v>0</v>
      </c>
      <c r="Z171" s="192"/>
      <c r="AA171" s="182"/>
      <c r="AB171" s="182"/>
      <c r="AC171" s="182"/>
      <c r="AD171" s="182"/>
      <c r="AE171" s="182"/>
      <c r="AF171" s="182"/>
      <c r="AG171" s="182"/>
      <c r="AH171" s="182"/>
      <c r="AI171" s="186"/>
      <c r="AJ171" s="186"/>
      <c r="AK171" s="50"/>
    </row>
    <row r="172" spans="1:37" ht="18.75" x14ac:dyDescent="0.25">
      <c r="A172" s="123">
        <v>9</v>
      </c>
      <c r="B172" s="198" t="s">
        <v>57</v>
      </c>
      <c r="C172" s="193" t="s">
        <v>22</v>
      </c>
      <c r="D172" s="193">
        <f>250*0.9</f>
        <v>225</v>
      </c>
      <c r="E172" s="14" t="s">
        <v>58</v>
      </c>
      <c r="F172" s="15">
        <v>1.4</v>
      </c>
      <c r="G172" s="15">
        <v>2.6</v>
      </c>
      <c r="H172" s="15">
        <v>2.8</v>
      </c>
      <c r="I172" s="15">
        <v>9.9</v>
      </c>
      <c r="J172" s="15">
        <v>19.5</v>
      </c>
      <c r="K172" s="15">
        <v>10</v>
      </c>
      <c r="L172" s="15">
        <v>24</v>
      </c>
      <c r="M172" s="15">
        <v>1.3</v>
      </c>
      <c r="N172" s="15">
        <v>2.5</v>
      </c>
      <c r="O172" s="15">
        <v>42.4</v>
      </c>
      <c r="P172" s="15">
        <v>1.9</v>
      </c>
      <c r="Q172" s="15">
        <v>21.9</v>
      </c>
      <c r="R172" s="18">
        <v>380</v>
      </c>
      <c r="S172" s="18">
        <v>380</v>
      </c>
      <c r="T172" s="18">
        <v>380</v>
      </c>
      <c r="U172" s="18">
        <v>380</v>
      </c>
      <c r="V172" s="17">
        <f t="shared" si="38"/>
        <v>2.2666666666666666</v>
      </c>
      <c r="W172" s="17">
        <f t="shared" si="39"/>
        <v>13.133333333333333</v>
      </c>
      <c r="X172" s="17">
        <f t="shared" si="40"/>
        <v>9.2666666666666675</v>
      </c>
      <c r="Y172" s="61">
        <f t="shared" si="41"/>
        <v>22.066666666666663</v>
      </c>
      <c r="Z172" s="190">
        <f t="shared" ref="Z172:AB172" si="47">SUM(V172:V191)</f>
        <v>19.733333333333331</v>
      </c>
      <c r="AA172" s="183">
        <f t="shared" si="47"/>
        <v>43.533333333333331</v>
      </c>
      <c r="AB172" s="183">
        <f t="shared" si="47"/>
        <v>27.533333333333331</v>
      </c>
      <c r="AC172" s="183">
        <f>SUM(Y172:Y191)</f>
        <v>59.766666666666659</v>
      </c>
      <c r="AD172" s="180">
        <f t="shared" ref="AD172" si="48">Z172*0.38*0.9*SQRT(3)</f>
        <v>11.689264490120838</v>
      </c>
      <c r="AE172" s="180">
        <f t="shared" si="29"/>
        <v>25.787465243408469</v>
      </c>
      <c r="AF172" s="180">
        <f t="shared" si="29"/>
        <v>16.309683224391573</v>
      </c>
      <c r="AG172" s="180">
        <f t="shared" si="29"/>
        <v>35.403464916869368</v>
      </c>
      <c r="AH172" s="183">
        <f t="shared" ref="AH172" si="49">MAX(Z172:AC191)</f>
        <v>59.766666666666659</v>
      </c>
      <c r="AI172" s="184">
        <f t="shared" ref="AI172" si="50">AH172*0.38*0.9*SQRT(3)</f>
        <v>35.403464916869368</v>
      </c>
      <c r="AJ172" s="184">
        <f t="shared" ref="AJ172" si="51">D172-AI172</f>
        <v>189.59653508313062</v>
      </c>
      <c r="AK172" s="50"/>
    </row>
    <row r="173" spans="1:37" ht="18.75" x14ac:dyDescent="0.25">
      <c r="A173" s="111"/>
      <c r="B173" s="199"/>
      <c r="C173" s="194"/>
      <c r="D173" s="196"/>
      <c r="E173" s="4" t="s">
        <v>59</v>
      </c>
      <c r="F173" s="5">
        <v>18.7</v>
      </c>
      <c r="G173" s="5">
        <v>10</v>
      </c>
      <c r="H173" s="5">
        <v>23.7</v>
      </c>
      <c r="I173" s="5">
        <v>42.7</v>
      </c>
      <c r="J173" s="5">
        <v>17.7</v>
      </c>
      <c r="K173" s="5">
        <v>30.8</v>
      </c>
      <c r="L173" s="5">
        <v>20</v>
      </c>
      <c r="M173" s="5">
        <v>7.5</v>
      </c>
      <c r="N173" s="5">
        <v>27.3</v>
      </c>
      <c r="O173" s="5">
        <v>40.5</v>
      </c>
      <c r="P173" s="5">
        <v>19.8</v>
      </c>
      <c r="Q173" s="5">
        <v>52.8</v>
      </c>
      <c r="R173" s="6">
        <v>380</v>
      </c>
      <c r="S173" s="6">
        <v>380</v>
      </c>
      <c r="T173" s="6">
        <v>380</v>
      </c>
      <c r="U173" s="6">
        <v>380</v>
      </c>
      <c r="V173" s="11">
        <f t="shared" si="38"/>
        <v>17.466666666666665</v>
      </c>
      <c r="W173" s="11">
        <f t="shared" si="39"/>
        <v>30.400000000000002</v>
      </c>
      <c r="X173" s="11">
        <f t="shared" si="40"/>
        <v>18.266666666666666</v>
      </c>
      <c r="Y173" s="62">
        <f t="shared" si="41"/>
        <v>37.699999999999996</v>
      </c>
      <c r="Z173" s="191"/>
      <c r="AA173" s="181"/>
      <c r="AB173" s="181"/>
      <c r="AC173" s="181"/>
      <c r="AD173" s="181"/>
      <c r="AE173" s="181"/>
      <c r="AF173" s="181"/>
      <c r="AG173" s="181"/>
      <c r="AH173" s="181"/>
      <c r="AI173" s="185"/>
      <c r="AJ173" s="185"/>
      <c r="AK173" s="50"/>
    </row>
    <row r="174" spans="1:37" ht="18.75" x14ac:dyDescent="0.25">
      <c r="A174" s="111"/>
      <c r="B174" s="199"/>
      <c r="C174" s="194"/>
      <c r="D174" s="19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/>
      <c r="S174" s="8"/>
      <c r="T174" s="8"/>
      <c r="U174" s="8"/>
      <c r="V174" s="11">
        <f t="shared" si="38"/>
        <v>0</v>
      </c>
      <c r="W174" s="11">
        <f t="shared" si="39"/>
        <v>0</v>
      </c>
      <c r="X174" s="11">
        <f t="shared" si="40"/>
        <v>0</v>
      </c>
      <c r="Y174" s="62">
        <f t="shared" si="41"/>
        <v>0</v>
      </c>
      <c r="Z174" s="191"/>
      <c r="AA174" s="181"/>
      <c r="AB174" s="181"/>
      <c r="AC174" s="181"/>
      <c r="AD174" s="181"/>
      <c r="AE174" s="181"/>
      <c r="AF174" s="181"/>
      <c r="AG174" s="181"/>
      <c r="AH174" s="181"/>
      <c r="AI174" s="185"/>
      <c r="AJ174" s="185"/>
      <c r="AK174" s="50"/>
    </row>
    <row r="175" spans="1:37" ht="18.75" x14ac:dyDescent="0.25">
      <c r="A175" s="111"/>
      <c r="B175" s="199"/>
      <c r="C175" s="194"/>
      <c r="D175" s="19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6"/>
      <c r="S175" s="6"/>
      <c r="T175" s="6"/>
      <c r="U175" s="6"/>
      <c r="V175" s="11">
        <f t="shared" si="38"/>
        <v>0</v>
      </c>
      <c r="W175" s="11">
        <f t="shared" si="39"/>
        <v>0</v>
      </c>
      <c r="X175" s="11">
        <f t="shared" si="40"/>
        <v>0</v>
      </c>
      <c r="Y175" s="62">
        <f t="shared" si="41"/>
        <v>0</v>
      </c>
      <c r="Z175" s="191"/>
      <c r="AA175" s="181"/>
      <c r="AB175" s="181"/>
      <c r="AC175" s="181"/>
      <c r="AD175" s="181"/>
      <c r="AE175" s="181"/>
      <c r="AF175" s="181"/>
      <c r="AG175" s="181"/>
      <c r="AH175" s="181"/>
      <c r="AI175" s="185"/>
      <c r="AJ175" s="185"/>
      <c r="AK175" s="50"/>
    </row>
    <row r="176" spans="1:37" ht="18.75" x14ac:dyDescent="0.25">
      <c r="A176" s="111"/>
      <c r="B176" s="199"/>
      <c r="C176" s="194"/>
      <c r="D176" s="19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/>
      <c r="S176" s="8"/>
      <c r="T176" s="8"/>
      <c r="U176" s="8"/>
      <c r="V176" s="11">
        <f t="shared" si="38"/>
        <v>0</v>
      </c>
      <c r="W176" s="11">
        <f t="shared" si="39"/>
        <v>0</v>
      </c>
      <c r="X176" s="11">
        <f t="shared" si="40"/>
        <v>0</v>
      </c>
      <c r="Y176" s="62">
        <f t="shared" si="41"/>
        <v>0</v>
      </c>
      <c r="Z176" s="191"/>
      <c r="AA176" s="181"/>
      <c r="AB176" s="181"/>
      <c r="AC176" s="181"/>
      <c r="AD176" s="181"/>
      <c r="AE176" s="181"/>
      <c r="AF176" s="181"/>
      <c r="AG176" s="181"/>
      <c r="AH176" s="181"/>
      <c r="AI176" s="185"/>
      <c r="AJ176" s="185"/>
      <c r="AK176" s="50"/>
    </row>
    <row r="177" spans="1:37" ht="18.75" x14ac:dyDescent="0.25">
      <c r="A177" s="111"/>
      <c r="B177" s="199"/>
      <c r="C177" s="194"/>
      <c r="D177" s="19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6"/>
      <c r="S177" s="6"/>
      <c r="T177" s="6"/>
      <c r="U177" s="6"/>
      <c r="V177" s="11">
        <f t="shared" si="38"/>
        <v>0</v>
      </c>
      <c r="W177" s="11">
        <f t="shared" si="39"/>
        <v>0</v>
      </c>
      <c r="X177" s="11">
        <f t="shared" si="40"/>
        <v>0</v>
      </c>
      <c r="Y177" s="62">
        <f t="shared" si="41"/>
        <v>0</v>
      </c>
      <c r="Z177" s="191"/>
      <c r="AA177" s="181"/>
      <c r="AB177" s="181"/>
      <c r="AC177" s="181"/>
      <c r="AD177" s="181"/>
      <c r="AE177" s="181"/>
      <c r="AF177" s="181"/>
      <c r="AG177" s="181"/>
      <c r="AH177" s="181"/>
      <c r="AI177" s="185"/>
      <c r="AJ177" s="185"/>
      <c r="AK177" s="50"/>
    </row>
    <row r="178" spans="1:37" ht="18.75" x14ac:dyDescent="0.25">
      <c r="A178" s="111"/>
      <c r="B178" s="199"/>
      <c r="C178" s="194"/>
      <c r="D178" s="19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8"/>
      <c r="S178" s="8"/>
      <c r="T178" s="8"/>
      <c r="U178" s="8"/>
      <c r="V178" s="11">
        <f t="shared" si="38"/>
        <v>0</v>
      </c>
      <c r="W178" s="11">
        <f t="shared" si="39"/>
        <v>0</v>
      </c>
      <c r="X178" s="11">
        <f t="shared" si="40"/>
        <v>0</v>
      </c>
      <c r="Y178" s="62">
        <f t="shared" si="41"/>
        <v>0</v>
      </c>
      <c r="Z178" s="191"/>
      <c r="AA178" s="181"/>
      <c r="AB178" s="181"/>
      <c r="AC178" s="181"/>
      <c r="AD178" s="181"/>
      <c r="AE178" s="181"/>
      <c r="AF178" s="181"/>
      <c r="AG178" s="181"/>
      <c r="AH178" s="181"/>
      <c r="AI178" s="185"/>
      <c r="AJ178" s="185"/>
      <c r="AK178" s="50"/>
    </row>
    <row r="179" spans="1:37" ht="18.75" x14ac:dyDescent="0.25">
      <c r="A179" s="111"/>
      <c r="B179" s="199"/>
      <c r="C179" s="194"/>
      <c r="D179" s="19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6"/>
      <c r="S179" s="6"/>
      <c r="T179" s="6"/>
      <c r="U179" s="6"/>
      <c r="V179" s="11">
        <f t="shared" si="38"/>
        <v>0</v>
      </c>
      <c r="W179" s="11">
        <f t="shared" si="39"/>
        <v>0</v>
      </c>
      <c r="X179" s="11">
        <f t="shared" si="40"/>
        <v>0</v>
      </c>
      <c r="Y179" s="62">
        <f t="shared" si="41"/>
        <v>0</v>
      </c>
      <c r="Z179" s="191"/>
      <c r="AA179" s="181"/>
      <c r="AB179" s="181"/>
      <c r="AC179" s="181"/>
      <c r="AD179" s="181"/>
      <c r="AE179" s="181"/>
      <c r="AF179" s="181"/>
      <c r="AG179" s="181"/>
      <c r="AH179" s="181"/>
      <c r="AI179" s="185"/>
      <c r="AJ179" s="185"/>
      <c r="AK179" s="50"/>
    </row>
    <row r="180" spans="1:37" ht="18.75" x14ac:dyDescent="0.25">
      <c r="A180" s="111"/>
      <c r="B180" s="199"/>
      <c r="C180" s="194"/>
      <c r="D180" s="19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8"/>
      <c r="T180" s="8"/>
      <c r="U180" s="8"/>
      <c r="V180" s="11">
        <f t="shared" si="38"/>
        <v>0</v>
      </c>
      <c r="W180" s="11">
        <f t="shared" si="39"/>
        <v>0</v>
      </c>
      <c r="X180" s="11">
        <f t="shared" si="40"/>
        <v>0</v>
      </c>
      <c r="Y180" s="62">
        <f t="shared" si="41"/>
        <v>0</v>
      </c>
      <c r="Z180" s="191"/>
      <c r="AA180" s="181"/>
      <c r="AB180" s="181"/>
      <c r="AC180" s="181"/>
      <c r="AD180" s="181"/>
      <c r="AE180" s="181"/>
      <c r="AF180" s="181"/>
      <c r="AG180" s="181"/>
      <c r="AH180" s="181"/>
      <c r="AI180" s="185"/>
      <c r="AJ180" s="185"/>
      <c r="AK180" s="50"/>
    </row>
    <row r="181" spans="1:37" ht="18.75" x14ac:dyDescent="0.25">
      <c r="A181" s="111"/>
      <c r="B181" s="199"/>
      <c r="C181" s="194"/>
      <c r="D181" s="196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6"/>
      <c r="S181" s="6"/>
      <c r="T181" s="6"/>
      <c r="U181" s="6"/>
      <c r="V181" s="11">
        <f t="shared" si="38"/>
        <v>0</v>
      </c>
      <c r="W181" s="11">
        <f t="shared" si="39"/>
        <v>0</v>
      </c>
      <c r="X181" s="11">
        <f t="shared" si="40"/>
        <v>0</v>
      </c>
      <c r="Y181" s="62">
        <f t="shared" si="41"/>
        <v>0</v>
      </c>
      <c r="Z181" s="191"/>
      <c r="AA181" s="181"/>
      <c r="AB181" s="181"/>
      <c r="AC181" s="181"/>
      <c r="AD181" s="181"/>
      <c r="AE181" s="181"/>
      <c r="AF181" s="181"/>
      <c r="AG181" s="181"/>
      <c r="AH181" s="181"/>
      <c r="AI181" s="185"/>
      <c r="AJ181" s="185"/>
      <c r="AK181" s="50"/>
    </row>
    <row r="182" spans="1:37" ht="18.75" x14ac:dyDescent="0.25">
      <c r="A182" s="111"/>
      <c r="B182" s="199"/>
      <c r="C182" s="194"/>
      <c r="D182" s="19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"/>
      <c r="S182" s="8"/>
      <c r="T182" s="8"/>
      <c r="U182" s="8"/>
      <c r="V182" s="11">
        <f t="shared" si="38"/>
        <v>0</v>
      </c>
      <c r="W182" s="11">
        <f t="shared" si="39"/>
        <v>0</v>
      </c>
      <c r="X182" s="11">
        <f t="shared" si="40"/>
        <v>0</v>
      </c>
      <c r="Y182" s="62">
        <f t="shared" si="41"/>
        <v>0</v>
      </c>
      <c r="Z182" s="191"/>
      <c r="AA182" s="181"/>
      <c r="AB182" s="181"/>
      <c r="AC182" s="181"/>
      <c r="AD182" s="181"/>
      <c r="AE182" s="181"/>
      <c r="AF182" s="181"/>
      <c r="AG182" s="181"/>
      <c r="AH182" s="181"/>
      <c r="AI182" s="185"/>
      <c r="AJ182" s="185"/>
      <c r="AK182" s="50"/>
    </row>
    <row r="183" spans="1:37" ht="18.75" x14ac:dyDescent="0.25">
      <c r="A183" s="111"/>
      <c r="B183" s="199"/>
      <c r="C183" s="194"/>
      <c r="D183" s="19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6"/>
      <c r="S183" s="6"/>
      <c r="T183" s="6"/>
      <c r="U183" s="6"/>
      <c r="V183" s="11">
        <f t="shared" si="38"/>
        <v>0</v>
      </c>
      <c r="W183" s="11">
        <f t="shared" si="39"/>
        <v>0</v>
      </c>
      <c r="X183" s="11">
        <f t="shared" si="40"/>
        <v>0</v>
      </c>
      <c r="Y183" s="62">
        <f t="shared" si="41"/>
        <v>0</v>
      </c>
      <c r="Z183" s="191"/>
      <c r="AA183" s="181"/>
      <c r="AB183" s="181"/>
      <c r="AC183" s="181"/>
      <c r="AD183" s="181"/>
      <c r="AE183" s="181"/>
      <c r="AF183" s="181"/>
      <c r="AG183" s="181"/>
      <c r="AH183" s="181"/>
      <c r="AI183" s="185"/>
      <c r="AJ183" s="185"/>
      <c r="AK183" s="50"/>
    </row>
    <row r="184" spans="1:37" ht="18.75" x14ac:dyDescent="0.25">
      <c r="A184" s="111"/>
      <c r="B184" s="199"/>
      <c r="C184" s="194"/>
      <c r="D184" s="19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8"/>
      <c r="T184" s="8"/>
      <c r="U184" s="8"/>
      <c r="V184" s="11">
        <f t="shared" si="38"/>
        <v>0</v>
      </c>
      <c r="W184" s="11">
        <f t="shared" si="39"/>
        <v>0</v>
      </c>
      <c r="X184" s="11">
        <f t="shared" si="40"/>
        <v>0</v>
      </c>
      <c r="Y184" s="62">
        <f t="shared" si="41"/>
        <v>0</v>
      </c>
      <c r="Z184" s="191"/>
      <c r="AA184" s="181"/>
      <c r="AB184" s="181"/>
      <c r="AC184" s="181"/>
      <c r="AD184" s="181"/>
      <c r="AE184" s="181"/>
      <c r="AF184" s="181"/>
      <c r="AG184" s="181"/>
      <c r="AH184" s="181"/>
      <c r="AI184" s="185"/>
      <c r="AJ184" s="185"/>
      <c r="AK184" s="50"/>
    </row>
    <row r="185" spans="1:37" ht="18.75" x14ac:dyDescent="0.25">
      <c r="A185" s="111"/>
      <c r="B185" s="199"/>
      <c r="C185" s="194"/>
      <c r="D185" s="19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6"/>
      <c r="S185" s="6"/>
      <c r="T185" s="6"/>
      <c r="U185" s="6"/>
      <c r="V185" s="11">
        <f t="shared" si="38"/>
        <v>0</v>
      </c>
      <c r="W185" s="11">
        <f t="shared" si="39"/>
        <v>0</v>
      </c>
      <c r="X185" s="11">
        <f t="shared" si="40"/>
        <v>0</v>
      </c>
      <c r="Y185" s="62">
        <f t="shared" si="41"/>
        <v>0</v>
      </c>
      <c r="Z185" s="191"/>
      <c r="AA185" s="181"/>
      <c r="AB185" s="181"/>
      <c r="AC185" s="181"/>
      <c r="AD185" s="181"/>
      <c r="AE185" s="181"/>
      <c r="AF185" s="181"/>
      <c r="AG185" s="181"/>
      <c r="AH185" s="181"/>
      <c r="AI185" s="185"/>
      <c r="AJ185" s="185"/>
      <c r="AK185" s="50"/>
    </row>
    <row r="186" spans="1:37" ht="18.75" x14ac:dyDescent="0.25">
      <c r="A186" s="111"/>
      <c r="B186" s="199"/>
      <c r="C186" s="194"/>
      <c r="D186" s="19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8"/>
      <c r="T186" s="8"/>
      <c r="U186" s="8"/>
      <c r="V186" s="11">
        <f t="shared" si="38"/>
        <v>0</v>
      </c>
      <c r="W186" s="11">
        <f t="shared" si="39"/>
        <v>0</v>
      </c>
      <c r="X186" s="11">
        <f t="shared" si="40"/>
        <v>0</v>
      </c>
      <c r="Y186" s="62">
        <f t="shared" si="41"/>
        <v>0</v>
      </c>
      <c r="Z186" s="191"/>
      <c r="AA186" s="181"/>
      <c r="AB186" s="181"/>
      <c r="AC186" s="181"/>
      <c r="AD186" s="181"/>
      <c r="AE186" s="181"/>
      <c r="AF186" s="181"/>
      <c r="AG186" s="181"/>
      <c r="AH186" s="181"/>
      <c r="AI186" s="185"/>
      <c r="AJ186" s="185"/>
      <c r="AK186" s="50"/>
    </row>
    <row r="187" spans="1:37" ht="18.75" x14ac:dyDescent="0.25">
      <c r="A187" s="111"/>
      <c r="B187" s="199"/>
      <c r="C187" s="194"/>
      <c r="D187" s="196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6"/>
      <c r="S187" s="6"/>
      <c r="T187" s="6"/>
      <c r="U187" s="6"/>
      <c r="V187" s="11">
        <f t="shared" si="38"/>
        <v>0</v>
      </c>
      <c r="W187" s="11">
        <f t="shared" si="39"/>
        <v>0</v>
      </c>
      <c r="X187" s="11">
        <f t="shared" si="40"/>
        <v>0</v>
      </c>
      <c r="Y187" s="62">
        <f t="shared" si="41"/>
        <v>0</v>
      </c>
      <c r="Z187" s="191"/>
      <c r="AA187" s="181"/>
      <c r="AB187" s="181"/>
      <c r="AC187" s="181"/>
      <c r="AD187" s="181"/>
      <c r="AE187" s="181"/>
      <c r="AF187" s="181"/>
      <c r="AG187" s="181"/>
      <c r="AH187" s="181"/>
      <c r="AI187" s="185"/>
      <c r="AJ187" s="185"/>
      <c r="AK187" s="50"/>
    </row>
    <row r="188" spans="1:37" ht="18.75" x14ac:dyDescent="0.25">
      <c r="A188" s="111"/>
      <c r="B188" s="199"/>
      <c r="C188" s="194"/>
      <c r="D188" s="19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8"/>
      <c r="T188" s="8"/>
      <c r="U188" s="8"/>
      <c r="V188" s="11">
        <f t="shared" si="38"/>
        <v>0</v>
      </c>
      <c r="W188" s="11">
        <f t="shared" si="39"/>
        <v>0</v>
      </c>
      <c r="X188" s="11">
        <f t="shared" si="40"/>
        <v>0</v>
      </c>
      <c r="Y188" s="62">
        <f t="shared" si="41"/>
        <v>0</v>
      </c>
      <c r="Z188" s="191"/>
      <c r="AA188" s="181"/>
      <c r="AB188" s="181"/>
      <c r="AC188" s="181"/>
      <c r="AD188" s="181"/>
      <c r="AE188" s="181"/>
      <c r="AF188" s="181"/>
      <c r="AG188" s="181"/>
      <c r="AH188" s="181"/>
      <c r="AI188" s="185"/>
      <c r="AJ188" s="185"/>
      <c r="AK188" s="50"/>
    </row>
    <row r="189" spans="1:37" ht="18.75" x14ac:dyDescent="0.25">
      <c r="A189" s="111"/>
      <c r="B189" s="199"/>
      <c r="C189" s="194"/>
      <c r="D189" s="196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6"/>
      <c r="S189" s="6"/>
      <c r="T189" s="6"/>
      <c r="U189" s="6"/>
      <c r="V189" s="11">
        <f t="shared" si="38"/>
        <v>0</v>
      </c>
      <c r="W189" s="11">
        <f t="shared" si="39"/>
        <v>0</v>
      </c>
      <c r="X189" s="11">
        <f t="shared" si="40"/>
        <v>0</v>
      </c>
      <c r="Y189" s="62">
        <f t="shared" si="41"/>
        <v>0</v>
      </c>
      <c r="Z189" s="191"/>
      <c r="AA189" s="181"/>
      <c r="AB189" s="181"/>
      <c r="AC189" s="181"/>
      <c r="AD189" s="181"/>
      <c r="AE189" s="181"/>
      <c r="AF189" s="181"/>
      <c r="AG189" s="181"/>
      <c r="AH189" s="181"/>
      <c r="AI189" s="185"/>
      <c r="AJ189" s="185"/>
      <c r="AK189" s="50"/>
    </row>
    <row r="190" spans="1:37" ht="18.75" x14ac:dyDescent="0.25">
      <c r="A190" s="111"/>
      <c r="B190" s="199"/>
      <c r="C190" s="194"/>
      <c r="D190" s="19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8"/>
      <c r="T190" s="8"/>
      <c r="U190" s="8"/>
      <c r="V190" s="11">
        <f t="shared" si="38"/>
        <v>0</v>
      </c>
      <c r="W190" s="11">
        <f t="shared" si="39"/>
        <v>0</v>
      </c>
      <c r="X190" s="11">
        <f t="shared" si="40"/>
        <v>0</v>
      </c>
      <c r="Y190" s="62">
        <f t="shared" si="41"/>
        <v>0</v>
      </c>
      <c r="Z190" s="191"/>
      <c r="AA190" s="181"/>
      <c r="AB190" s="181"/>
      <c r="AC190" s="181"/>
      <c r="AD190" s="181"/>
      <c r="AE190" s="181"/>
      <c r="AF190" s="181"/>
      <c r="AG190" s="181"/>
      <c r="AH190" s="181"/>
      <c r="AI190" s="185"/>
      <c r="AJ190" s="185"/>
      <c r="AK190" s="50"/>
    </row>
    <row r="191" spans="1:37" ht="19.5" thickBot="1" x14ac:dyDescent="0.3">
      <c r="A191" s="112"/>
      <c r="B191" s="200"/>
      <c r="C191" s="195"/>
      <c r="D191" s="19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"/>
      <c r="S191" s="10"/>
      <c r="T191" s="10"/>
      <c r="U191" s="10"/>
      <c r="V191" s="12">
        <f t="shared" si="38"/>
        <v>0</v>
      </c>
      <c r="W191" s="12">
        <f t="shared" si="39"/>
        <v>0</v>
      </c>
      <c r="X191" s="12">
        <f t="shared" si="40"/>
        <v>0</v>
      </c>
      <c r="Y191" s="63">
        <f t="shared" si="41"/>
        <v>0</v>
      </c>
      <c r="Z191" s="192"/>
      <c r="AA191" s="182"/>
      <c r="AB191" s="182"/>
      <c r="AC191" s="182"/>
      <c r="AD191" s="182"/>
      <c r="AE191" s="182"/>
      <c r="AF191" s="182"/>
      <c r="AG191" s="182"/>
      <c r="AH191" s="182"/>
      <c r="AI191" s="186"/>
      <c r="AJ191" s="186"/>
      <c r="AK191" s="50"/>
    </row>
    <row r="192" spans="1:37" ht="18.75" x14ac:dyDescent="0.25">
      <c r="A192" s="123">
        <v>10</v>
      </c>
      <c r="B192" s="198" t="s">
        <v>60</v>
      </c>
      <c r="C192" s="193" t="s">
        <v>19</v>
      </c>
      <c r="D192" s="193">
        <f>160*0.9</f>
        <v>144</v>
      </c>
      <c r="E192" s="14" t="s">
        <v>61</v>
      </c>
      <c r="F192" s="15">
        <v>0</v>
      </c>
      <c r="G192" s="15">
        <v>1.9</v>
      </c>
      <c r="H192" s="15">
        <v>0</v>
      </c>
      <c r="I192" s="15">
        <v>0</v>
      </c>
      <c r="J192" s="15">
        <v>0</v>
      </c>
      <c r="K192" s="15">
        <v>0</v>
      </c>
      <c r="L192" s="15">
        <v>3.7</v>
      </c>
      <c r="M192" s="15">
        <v>0.3</v>
      </c>
      <c r="N192" s="15">
        <v>0.2</v>
      </c>
      <c r="O192" s="15">
        <v>0.2</v>
      </c>
      <c r="P192" s="15">
        <v>0.3</v>
      </c>
      <c r="Q192" s="15">
        <v>0.5</v>
      </c>
      <c r="R192" s="18">
        <v>380</v>
      </c>
      <c r="S192" s="18">
        <v>380</v>
      </c>
      <c r="T192" s="18">
        <v>380</v>
      </c>
      <c r="U192" s="18">
        <v>380</v>
      </c>
      <c r="V192" s="17">
        <f t="shared" si="38"/>
        <v>1.9</v>
      </c>
      <c r="W192" s="17">
        <f t="shared" si="39"/>
        <v>0</v>
      </c>
      <c r="X192" s="17">
        <f t="shared" si="40"/>
        <v>1.4000000000000001</v>
      </c>
      <c r="Y192" s="61">
        <f t="shared" si="41"/>
        <v>0.33333333333333331</v>
      </c>
      <c r="Z192" s="190">
        <f t="shared" ref="Z192:AB192" si="52">SUM(V192:V211)</f>
        <v>11.75</v>
      </c>
      <c r="AA192" s="183">
        <f t="shared" si="52"/>
        <v>21.8</v>
      </c>
      <c r="AB192" s="183">
        <f t="shared" si="52"/>
        <v>6.7666666666666675</v>
      </c>
      <c r="AC192" s="183">
        <f>SUM(Y192:Y211)</f>
        <v>15.233333333333334</v>
      </c>
      <c r="AD192" s="180">
        <f t="shared" ref="AD192:AG252" si="53">Z192*0.38*0.9*SQRT(3)</f>
        <v>6.9602461702155338</v>
      </c>
      <c r="AE192" s="180">
        <f t="shared" si="53"/>
        <v>12.913478000910521</v>
      </c>
      <c r="AF192" s="180">
        <f t="shared" si="53"/>
        <v>4.0083119788758959</v>
      </c>
      <c r="AG192" s="180">
        <f t="shared" si="53"/>
        <v>9.0236382972723366</v>
      </c>
      <c r="AH192" s="183">
        <f t="shared" ref="AH192" si="54">MAX(Z192:AC211)</f>
        <v>21.8</v>
      </c>
      <c r="AI192" s="184">
        <f t="shared" ref="AI192" si="55">AH192*0.38*0.9*SQRT(3)</f>
        <v>12.913478000910521</v>
      </c>
      <c r="AJ192" s="184">
        <f t="shared" ref="AJ192" si="56">D192-AI192</f>
        <v>131.08652199908948</v>
      </c>
      <c r="AK192" s="50"/>
    </row>
    <row r="193" spans="1:37" ht="18.75" x14ac:dyDescent="0.25">
      <c r="A193" s="111"/>
      <c r="B193" s="199"/>
      <c r="C193" s="194"/>
      <c r="D193" s="196"/>
      <c r="E193" s="4" t="s">
        <v>45</v>
      </c>
      <c r="F193" s="5">
        <v>14.2</v>
      </c>
      <c r="G193" s="5">
        <v>0</v>
      </c>
      <c r="H193" s="5">
        <v>5.5</v>
      </c>
      <c r="I193" s="5">
        <v>33.200000000000003</v>
      </c>
      <c r="J193" s="5">
        <v>0</v>
      </c>
      <c r="K193" s="5">
        <v>10.4</v>
      </c>
      <c r="L193" s="5">
        <v>10</v>
      </c>
      <c r="M193" s="5">
        <v>0.2</v>
      </c>
      <c r="N193" s="5">
        <v>5.9</v>
      </c>
      <c r="O193" s="5">
        <v>27.3</v>
      </c>
      <c r="P193" s="5">
        <v>0.1</v>
      </c>
      <c r="Q193" s="5">
        <v>17.3</v>
      </c>
      <c r="R193" s="6">
        <v>380</v>
      </c>
      <c r="S193" s="6">
        <v>380</v>
      </c>
      <c r="T193" s="6">
        <v>380</v>
      </c>
      <c r="U193" s="6">
        <v>380</v>
      </c>
      <c r="V193" s="11">
        <f t="shared" si="38"/>
        <v>9.85</v>
      </c>
      <c r="W193" s="11">
        <f t="shared" si="39"/>
        <v>21.8</v>
      </c>
      <c r="X193" s="11">
        <f t="shared" si="40"/>
        <v>5.3666666666666671</v>
      </c>
      <c r="Y193" s="62">
        <f t="shared" si="41"/>
        <v>14.9</v>
      </c>
      <c r="Z193" s="191"/>
      <c r="AA193" s="181"/>
      <c r="AB193" s="181"/>
      <c r="AC193" s="181"/>
      <c r="AD193" s="181"/>
      <c r="AE193" s="181"/>
      <c r="AF193" s="181"/>
      <c r="AG193" s="181"/>
      <c r="AH193" s="181"/>
      <c r="AI193" s="185"/>
      <c r="AJ193" s="185"/>
      <c r="AK193" s="50"/>
    </row>
    <row r="194" spans="1:37" ht="18.75" x14ac:dyDescent="0.25">
      <c r="A194" s="111"/>
      <c r="B194" s="199"/>
      <c r="C194" s="194"/>
      <c r="D194" s="19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8"/>
      <c r="T194" s="8"/>
      <c r="U194" s="8"/>
      <c r="V194" s="11">
        <f t="shared" si="38"/>
        <v>0</v>
      </c>
      <c r="W194" s="11">
        <f t="shared" si="39"/>
        <v>0</v>
      </c>
      <c r="X194" s="11">
        <f t="shared" si="40"/>
        <v>0</v>
      </c>
      <c r="Y194" s="62">
        <f t="shared" si="41"/>
        <v>0</v>
      </c>
      <c r="Z194" s="191"/>
      <c r="AA194" s="181"/>
      <c r="AB194" s="181"/>
      <c r="AC194" s="181"/>
      <c r="AD194" s="181"/>
      <c r="AE194" s="181"/>
      <c r="AF194" s="181"/>
      <c r="AG194" s="181"/>
      <c r="AH194" s="181"/>
      <c r="AI194" s="185"/>
      <c r="AJ194" s="185"/>
      <c r="AK194" s="50"/>
    </row>
    <row r="195" spans="1:37" ht="18.75" x14ac:dyDescent="0.25">
      <c r="A195" s="111"/>
      <c r="B195" s="199"/>
      <c r="C195" s="194"/>
      <c r="D195" s="196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6"/>
      <c r="S195" s="6"/>
      <c r="T195" s="6"/>
      <c r="U195" s="6"/>
      <c r="V195" s="11">
        <f t="shared" si="38"/>
        <v>0</v>
      </c>
      <c r="W195" s="11">
        <f t="shared" si="39"/>
        <v>0</v>
      </c>
      <c r="X195" s="11">
        <f t="shared" si="40"/>
        <v>0</v>
      </c>
      <c r="Y195" s="62">
        <f t="shared" si="41"/>
        <v>0</v>
      </c>
      <c r="Z195" s="191"/>
      <c r="AA195" s="181"/>
      <c r="AB195" s="181"/>
      <c r="AC195" s="181"/>
      <c r="AD195" s="181"/>
      <c r="AE195" s="181"/>
      <c r="AF195" s="181"/>
      <c r="AG195" s="181"/>
      <c r="AH195" s="181"/>
      <c r="AI195" s="185"/>
      <c r="AJ195" s="185"/>
      <c r="AK195" s="50"/>
    </row>
    <row r="196" spans="1:37" ht="18.75" x14ac:dyDescent="0.25">
      <c r="A196" s="111"/>
      <c r="B196" s="199"/>
      <c r="C196" s="194"/>
      <c r="D196" s="19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"/>
      <c r="S196" s="8"/>
      <c r="T196" s="8"/>
      <c r="U196" s="8"/>
      <c r="V196" s="11">
        <f t="shared" si="38"/>
        <v>0</v>
      </c>
      <c r="W196" s="11">
        <f t="shared" si="39"/>
        <v>0</v>
      </c>
      <c r="X196" s="11">
        <f t="shared" si="40"/>
        <v>0</v>
      </c>
      <c r="Y196" s="62">
        <f t="shared" si="41"/>
        <v>0</v>
      </c>
      <c r="Z196" s="191"/>
      <c r="AA196" s="181"/>
      <c r="AB196" s="181"/>
      <c r="AC196" s="181"/>
      <c r="AD196" s="181"/>
      <c r="AE196" s="181"/>
      <c r="AF196" s="181"/>
      <c r="AG196" s="181"/>
      <c r="AH196" s="181"/>
      <c r="AI196" s="185"/>
      <c r="AJ196" s="185"/>
      <c r="AK196" s="50"/>
    </row>
    <row r="197" spans="1:37" ht="18.75" x14ac:dyDescent="0.25">
      <c r="A197" s="111"/>
      <c r="B197" s="199"/>
      <c r="C197" s="194"/>
      <c r="D197" s="196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6"/>
      <c r="S197" s="6"/>
      <c r="T197" s="6"/>
      <c r="U197" s="6"/>
      <c r="V197" s="11">
        <f t="shared" si="38"/>
        <v>0</v>
      </c>
      <c r="W197" s="11">
        <f t="shared" si="39"/>
        <v>0</v>
      </c>
      <c r="X197" s="11">
        <f t="shared" si="40"/>
        <v>0</v>
      </c>
      <c r="Y197" s="62">
        <f t="shared" si="41"/>
        <v>0</v>
      </c>
      <c r="Z197" s="191"/>
      <c r="AA197" s="181"/>
      <c r="AB197" s="181"/>
      <c r="AC197" s="181"/>
      <c r="AD197" s="181"/>
      <c r="AE197" s="181"/>
      <c r="AF197" s="181"/>
      <c r="AG197" s="181"/>
      <c r="AH197" s="181"/>
      <c r="AI197" s="185"/>
      <c r="AJ197" s="185"/>
      <c r="AK197" s="50"/>
    </row>
    <row r="198" spans="1:37" ht="18.75" x14ac:dyDescent="0.25">
      <c r="A198" s="111"/>
      <c r="B198" s="199"/>
      <c r="C198" s="194"/>
      <c r="D198" s="19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8"/>
      <c r="S198" s="8"/>
      <c r="T198" s="8"/>
      <c r="U198" s="8"/>
      <c r="V198" s="11">
        <f t="shared" si="38"/>
        <v>0</v>
      </c>
      <c r="W198" s="11">
        <f t="shared" si="39"/>
        <v>0</v>
      </c>
      <c r="X198" s="11">
        <f t="shared" si="40"/>
        <v>0</v>
      </c>
      <c r="Y198" s="62">
        <f t="shared" si="41"/>
        <v>0</v>
      </c>
      <c r="Z198" s="191"/>
      <c r="AA198" s="181"/>
      <c r="AB198" s="181"/>
      <c r="AC198" s="181"/>
      <c r="AD198" s="181"/>
      <c r="AE198" s="181"/>
      <c r="AF198" s="181"/>
      <c r="AG198" s="181"/>
      <c r="AH198" s="181"/>
      <c r="AI198" s="185"/>
      <c r="AJ198" s="185"/>
      <c r="AK198" s="50"/>
    </row>
    <row r="199" spans="1:37" ht="18.75" x14ac:dyDescent="0.25">
      <c r="A199" s="111"/>
      <c r="B199" s="199"/>
      <c r="C199" s="194"/>
      <c r="D199" s="196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6"/>
      <c r="S199" s="6"/>
      <c r="T199" s="6"/>
      <c r="U199" s="6"/>
      <c r="V199" s="11">
        <f t="shared" si="38"/>
        <v>0</v>
      </c>
      <c r="W199" s="11">
        <f t="shared" si="39"/>
        <v>0</v>
      </c>
      <c r="X199" s="11">
        <f t="shared" si="40"/>
        <v>0</v>
      </c>
      <c r="Y199" s="62">
        <f t="shared" si="41"/>
        <v>0</v>
      </c>
      <c r="Z199" s="191"/>
      <c r="AA199" s="181"/>
      <c r="AB199" s="181"/>
      <c r="AC199" s="181"/>
      <c r="AD199" s="181"/>
      <c r="AE199" s="181"/>
      <c r="AF199" s="181"/>
      <c r="AG199" s="181"/>
      <c r="AH199" s="181"/>
      <c r="AI199" s="185"/>
      <c r="AJ199" s="185"/>
      <c r="AK199" s="50"/>
    </row>
    <row r="200" spans="1:37" ht="18.75" x14ac:dyDescent="0.25">
      <c r="A200" s="111"/>
      <c r="B200" s="199"/>
      <c r="C200" s="194"/>
      <c r="D200" s="19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8"/>
      <c r="S200" s="8"/>
      <c r="T200" s="8"/>
      <c r="U200" s="8"/>
      <c r="V200" s="11">
        <f t="shared" si="38"/>
        <v>0</v>
      </c>
      <c r="W200" s="11">
        <f t="shared" si="39"/>
        <v>0</v>
      </c>
      <c r="X200" s="11">
        <f t="shared" si="40"/>
        <v>0</v>
      </c>
      <c r="Y200" s="62">
        <f t="shared" si="41"/>
        <v>0</v>
      </c>
      <c r="Z200" s="191"/>
      <c r="AA200" s="181"/>
      <c r="AB200" s="181"/>
      <c r="AC200" s="181"/>
      <c r="AD200" s="181"/>
      <c r="AE200" s="181"/>
      <c r="AF200" s="181"/>
      <c r="AG200" s="181"/>
      <c r="AH200" s="181"/>
      <c r="AI200" s="185"/>
      <c r="AJ200" s="185"/>
      <c r="AK200" s="50"/>
    </row>
    <row r="201" spans="1:37" ht="18.75" x14ac:dyDescent="0.25">
      <c r="A201" s="111"/>
      <c r="B201" s="199"/>
      <c r="C201" s="194"/>
      <c r="D201" s="196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6"/>
      <c r="S201" s="6"/>
      <c r="T201" s="6"/>
      <c r="U201" s="6"/>
      <c r="V201" s="11">
        <f t="shared" si="38"/>
        <v>0</v>
      </c>
      <c r="W201" s="11">
        <f t="shared" si="39"/>
        <v>0</v>
      </c>
      <c r="X201" s="11">
        <f t="shared" si="40"/>
        <v>0</v>
      </c>
      <c r="Y201" s="62">
        <f t="shared" si="41"/>
        <v>0</v>
      </c>
      <c r="Z201" s="191"/>
      <c r="AA201" s="181"/>
      <c r="AB201" s="181"/>
      <c r="AC201" s="181"/>
      <c r="AD201" s="181"/>
      <c r="AE201" s="181"/>
      <c r="AF201" s="181"/>
      <c r="AG201" s="181"/>
      <c r="AH201" s="181"/>
      <c r="AI201" s="185"/>
      <c r="AJ201" s="185"/>
      <c r="AK201" s="50"/>
    </row>
    <row r="202" spans="1:37" ht="18.75" x14ac:dyDescent="0.25">
      <c r="A202" s="111"/>
      <c r="B202" s="199"/>
      <c r="C202" s="194"/>
      <c r="D202" s="19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8"/>
      <c r="S202" s="8"/>
      <c r="T202" s="8"/>
      <c r="U202" s="8"/>
      <c r="V202" s="11">
        <f t="shared" si="38"/>
        <v>0</v>
      </c>
      <c r="W202" s="11">
        <f t="shared" si="39"/>
        <v>0</v>
      </c>
      <c r="X202" s="11">
        <f t="shared" si="40"/>
        <v>0</v>
      </c>
      <c r="Y202" s="62">
        <f t="shared" si="41"/>
        <v>0</v>
      </c>
      <c r="Z202" s="191"/>
      <c r="AA202" s="181"/>
      <c r="AB202" s="181"/>
      <c r="AC202" s="181"/>
      <c r="AD202" s="181"/>
      <c r="AE202" s="181"/>
      <c r="AF202" s="181"/>
      <c r="AG202" s="181"/>
      <c r="AH202" s="181"/>
      <c r="AI202" s="185"/>
      <c r="AJ202" s="185"/>
      <c r="AK202" s="50"/>
    </row>
    <row r="203" spans="1:37" ht="18.75" x14ac:dyDescent="0.25">
      <c r="A203" s="111"/>
      <c r="B203" s="199"/>
      <c r="C203" s="194"/>
      <c r="D203" s="196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6"/>
      <c r="S203" s="6"/>
      <c r="T203" s="6"/>
      <c r="U203" s="6"/>
      <c r="V203" s="11">
        <f t="shared" si="38"/>
        <v>0</v>
      </c>
      <c r="W203" s="11">
        <f t="shared" si="39"/>
        <v>0</v>
      </c>
      <c r="X203" s="11">
        <f t="shared" si="40"/>
        <v>0</v>
      </c>
      <c r="Y203" s="62">
        <f t="shared" si="41"/>
        <v>0</v>
      </c>
      <c r="Z203" s="191"/>
      <c r="AA203" s="181"/>
      <c r="AB203" s="181"/>
      <c r="AC203" s="181"/>
      <c r="AD203" s="181"/>
      <c r="AE203" s="181"/>
      <c r="AF203" s="181"/>
      <c r="AG203" s="181"/>
      <c r="AH203" s="181"/>
      <c r="AI203" s="185"/>
      <c r="AJ203" s="185"/>
      <c r="AK203" s="50"/>
    </row>
    <row r="204" spans="1:37" ht="18.75" x14ac:dyDescent="0.25">
      <c r="A204" s="111"/>
      <c r="B204" s="199"/>
      <c r="C204" s="194"/>
      <c r="D204" s="19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8"/>
      <c r="S204" s="8"/>
      <c r="T204" s="8"/>
      <c r="U204" s="8"/>
      <c r="V204" s="11">
        <f t="shared" ref="V204:V267" si="57">IF(AND(F204=0,G204=0,H204=0),0,IF(AND(F204=0,G204=0),H204,IF(AND(F204=0,H204=0),G204,IF(AND(G204=0,H204=0),F204,IF(F204=0,(G204+H204)/2,IF(G204=0,(F204+H204)/2,IF(H204=0,(F204+G204)/2,(F204+G204+H204)/3)))))))</f>
        <v>0</v>
      </c>
      <c r="W204" s="11">
        <f t="shared" ref="W204:W267" si="58">IF(AND(I204=0,J204=0,K204=0),0,IF(AND(I204=0,J204=0),K204,IF(AND(I204=0,K204=0),J204,IF(AND(J204=0,K204=0),I204,IF(I204=0,(J204+K204)/2,IF(J204=0,(I204+K204)/2,IF(K204=0,(I204+J204)/2,(I204+J204+K204)/3)))))))</f>
        <v>0</v>
      </c>
      <c r="X204" s="11">
        <f t="shared" ref="X204:X267" si="59">IF(AND(L204=0,M204=0,N204=0),0,IF(AND(L204=0,M204=0),N204,IF(AND(L204=0,N204=0),M204,IF(AND(M204=0,N204=0),L204,IF(L204=0,(M204+N204)/2,IF(M204=0,(L204+N204)/2,IF(N204=0,(L204+M204)/2,(L204+M204+N204)/3)))))))</f>
        <v>0</v>
      </c>
      <c r="Y204" s="62">
        <f t="shared" ref="Y204:Y267" si="60">IF(AND(O204=0,P204=0,Q204=0),0,IF(AND(O204=0,P204=0),Q204,IF(AND(O204=0,Q204=0),P204,IF(AND(P204=0,Q204=0),O204,IF(O204=0,(P204+Q204)/2,IF(P204=0,(O204+Q204)/2,IF(Q204=0,(O204+P204)/2,(O204+P204+Q204)/3)))))))</f>
        <v>0</v>
      </c>
      <c r="Z204" s="191"/>
      <c r="AA204" s="181"/>
      <c r="AB204" s="181"/>
      <c r="AC204" s="181"/>
      <c r="AD204" s="181"/>
      <c r="AE204" s="181"/>
      <c r="AF204" s="181"/>
      <c r="AG204" s="181"/>
      <c r="AH204" s="181"/>
      <c r="AI204" s="185"/>
      <c r="AJ204" s="185"/>
      <c r="AK204" s="50"/>
    </row>
    <row r="205" spans="1:37" ht="18.75" x14ac:dyDescent="0.25">
      <c r="A205" s="111"/>
      <c r="B205" s="199"/>
      <c r="C205" s="194"/>
      <c r="D205" s="19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6"/>
      <c r="S205" s="6"/>
      <c r="T205" s="6"/>
      <c r="U205" s="6"/>
      <c r="V205" s="11">
        <f t="shared" si="57"/>
        <v>0</v>
      </c>
      <c r="W205" s="11">
        <f t="shared" si="58"/>
        <v>0</v>
      </c>
      <c r="X205" s="11">
        <f t="shared" si="59"/>
        <v>0</v>
      </c>
      <c r="Y205" s="62">
        <f t="shared" si="60"/>
        <v>0</v>
      </c>
      <c r="Z205" s="191"/>
      <c r="AA205" s="181"/>
      <c r="AB205" s="181"/>
      <c r="AC205" s="181"/>
      <c r="AD205" s="181"/>
      <c r="AE205" s="181"/>
      <c r="AF205" s="181"/>
      <c r="AG205" s="181"/>
      <c r="AH205" s="181"/>
      <c r="AI205" s="185"/>
      <c r="AJ205" s="185"/>
      <c r="AK205" s="50"/>
    </row>
    <row r="206" spans="1:37" ht="18.75" x14ac:dyDescent="0.25">
      <c r="A206" s="111"/>
      <c r="B206" s="199"/>
      <c r="C206" s="194"/>
      <c r="D206" s="19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8"/>
      <c r="S206" s="8"/>
      <c r="T206" s="8"/>
      <c r="U206" s="8"/>
      <c r="V206" s="11">
        <f t="shared" si="57"/>
        <v>0</v>
      </c>
      <c r="W206" s="11">
        <f t="shared" si="58"/>
        <v>0</v>
      </c>
      <c r="X206" s="11">
        <f t="shared" si="59"/>
        <v>0</v>
      </c>
      <c r="Y206" s="62">
        <f t="shared" si="60"/>
        <v>0</v>
      </c>
      <c r="Z206" s="191"/>
      <c r="AA206" s="181"/>
      <c r="AB206" s="181"/>
      <c r="AC206" s="181"/>
      <c r="AD206" s="181"/>
      <c r="AE206" s="181"/>
      <c r="AF206" s="181"/>
      <c r="AG206" s="181"/>
      <c r="AH206" s="181"/>
      <c r="AI206" s="185"/>
      <c r="AJ206" s="185"/>
      <c r="AK206" s="50"/>
    </row>
    <row r="207" spans="1:37" ht="18.75" x14ac:dyDescent="0.25">
      <c r="A207" s="111"/>
      <c r="B207" s="199"/>
      <c r="C207" s="194"/>
      <c r="D207" s="196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6"/>
      <c r="S207" s="6"/>
      <c r="T207" s="6"/>
      <c r="U207" s="6"/>
      <c r="V207" s="11">
        <f t="shared" si="57"/>
        <v>0</v>
      </c>
      <c r="W207" s="11">
        <f t="shared" si="58"/>
        <v>0</v>
      </c>
      <c r="X207" s="11">
        <f t="shared" si="59"/>
        <v>0</v>
      </c>
      <c r="Y207" s="62">
        <f t="shared" si="60"/>
        <v>0</v>
      </c>
      <c r="Z207" s="191"/>
      <c r="AA207" s="181"/>
      <c r="AB207" s="181"/>
      <c r="AC207" s="181"/>
      <c r="AD207" s="181"/>
      <c r="AE207" s="181"/>
      <c r="AF207" s="181"/>
      <c r="AG207" s="181"/>
      <c r="AH207" s="181"/>
      <c r="AI207" s="185"/>
      <c r="AJ207" s="185"/>
      <c r="AK207" s="50"/>
    </row>
    <row r="208" spans="1:37" ht="18.75" x14ac:dyDescent="0.25">
      <c r="A208" s="111"/>
      <c r="B208" s="199"/>
      <c r="C208" s="194"/>
      <c r="D208" s="19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8"/>
      <c r="S208" s="8"/>
      <c r="T208" s="8"/>
      <c r="U208" s="8"/>
      <c r="V208" s="11">
        <f t="shared" si="57"/>
        <v>0</v>
      </c>
      <c r="W208" s="11">
        <f t="shared" si="58"/>
        <v>0</v>
      </c>
      <c r="X208" s="11">
        <f t="shared" si="59"/>
        <v>0</v>
      </c>
      <c r="Y208" s="62">
        <f t="shared" si="60"/>
        <v>0</v>
      </c>
      <c r="Z208" s="191"/>
      <c r="AA208" s="181"/>
      <c r="AB208" s="181"/>
      <c r="AC208" s="181"/>
      <c r="AD208" s="181"/>
      <c r="AE208" s="181"/>
      <c r="AF208" s="181"/>
      <c r="AG208" s="181"/>
      <c r="AH208" s="181"/>
      <c r="AI208" s="185"/>
      <c r="AJ208" s="185"/>
      <c r="AK208" s="50"/>
    </row>
    <row r="209" spans="1:37" ht="18.75" x14ac:dyDescent="0.25">
      <c r="A209" s="111"/>
      <c r="B209" s="199"/>
      <c r="C209" s="194"/>
      <c r="D209" s="196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6"/>
      <c r="S209" s="6"/>
      <c r="T209" s="6"/>
      <c r="U209" s="6"/>
      <c r="V209" s="11">
        <f t="shared" si="57"/>
        <v>0</v>
      </c>
      <c r="W209" s="11">
        <f t="shared" si="58"/>
        <v>0</v>
      </c>
      <c r="X209" s="11">
        <f t="shared" si="59"/>
        <v>0</v>
      </c>
      <c r="Y209" s="62">
        <f t="shared" si="60"/>
        <v>0</v>
      </c>
      <c r="Z209" s="191"/>
      <c r="AA209" s="181"/>
      <c r="AB209" s="181"/>
      <c r="AC209" s="181"/>
      <c r="AD209" s="181"/>
      <c r="AE209" s="181"/>
      <c r="AF209" s="181"/>
      <c r="AG209" s="181"/>
      <c r="AH209" s="181"/>
      <c r="AI209" s="185"/>
      <c r="AJ209" s="185"/>
      <c r="AK209" s="50"/>
    </row>
    <row r="210" spans="1:37" ht="18.75" x14ac:dyDescent="0.25">
      <c r="A210" s="111"/>
      <c r="B210" s="199"/>
      <c r="C210" s="194"/>
      <c r="D210" s="19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8"/>
      <c r="S210" s="8"/>
      <c r="T210" s="8"/>
      <c r="U210" s="8"/>
      <c r="V210" s="11">
        <f t="shared" si="57"/>
        <v>0</v>
      </c>
      <c r="W210" s="11">
        <f t="shared" si="58"/>
        <v>0</v>
      </c>
      <c r="X210" s="11">
        <f t="shared" si="59"/>
        <v>0</v>
      </c>
      <c r="Y210" s="62">
        <f t="shared" si="60"/>
        <v>0</v>
      </c>
      <c r="Z210" s="191"/>
      <c r="AA210" s="181"/>
      <c r="AB210" s="181"/>
      <c r="AC210" s="181"/>
      <c r="AD210" s="181"/>
      <c r="AE210" s="181"/>
      <c r="AF210" s="181"/>
      <c r="AG210" s="181"/>
      <c r="AH210" s="181"/>
      <c r="AI210" s="185"/>
      <c r="AJ210" s="185"/>
      <c r="AK210" s="50"/>
    </row>
    <row r="211" spans="1:37" ht="19.5" thickBot="1" x14ac:dyDescent="0.3">
      <c r="A211" s="112"/>
      <c r="B211" s="200"/>
      <c r="C211" s="195"/>
      <c r="D211" s="19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  <c r="S211" s="10"/>
      <c r="T211" s="10"/>
      <c r="U211" s="10"/>
      <c r="V211" s="12">
        <f t="shared" si="57"/>
        <v>0</v>
      </c>
      <c r="W211" s="12">
        <f t="shared" si="58"/>
        <v>0</v>
      </c>
      <c r="X211" s="12">
        <f t="shared" si="59"/>
        <v>0</v>
      </c>
      <c r="Y211" s="63">
        <f t="shared" si="60"/>
        <v>0</v>
      </c>
      <c r="Z211" s="192"/>
      <c r="AA211" s="182"/>
      <c r="AB211" s="182"/>
      <c r="AC211" s="182"/>
      <c r="AD211" s="182"/>
      <c r="AE211" s="182"/>
      <c r="AF211" s="182"/>
      <c r="AG211" s="182"/>
      <c r="AH211" s="182"/>
      <c r="AI211" s="186"/>
      <c r="AJ211" s="186"/>
      <c r="AK211" s="50"/>
    </row>
    <row r="212" spans="1:37" ht="18.75" x14ac:dyDescent="0.25">
      <c r="A212" s="123">
        <v>11</v>
      </c>
      <c r="B212" s="198" t="s">
        <v>62</v>
      </c>
      <c r="C212" s="193" t="s">
        <v>22</v>
      </c>
      <c r="D212" s="193">
        <f>250*0.9</f>
        <v>225</v>
      </c>
      <c r="E212" s="14" t="s">
        <v>93</v>
      </c>
      <c r="F212" s="15">
        <v>10</v>
      </c>
      <c r="G212" s="15">
        <v>24.3</v>
      </c>
      <c r="H212" s="15">
        <v>26</v>
      </c>
      <c r="I212" s="15">
        <v>13.7</v>
      </c>
      <c r="J212" s="15">
        <v>32.5</v>
      </c>
      <c r="K212" s="15">
        <v>44.8</v>
      </c>
      <c r="L212" s="15">
        <v>17.399999999999999</v>
      </c>
      <c r="M212" s="15">
        <v>36.1</v>
      </c>
      <c r="N212" s="15">
        <v>56.2</v>
      </c>
      <c r="O212" s="15">
        <v>14.6</v>
      </c>
      <c r="P212" s="15">
        <v>27.8</v>
      </c>
      <c r="Q212" s="15">
        <v>64.599999999999994</v>
      </c>
      <c r="R212" s="18">
        <v>380</v>
      </c>
      <c r="S212" s="18">
        <v>380</v>
      </c>
      <c r="T212" s="18">
        <v>380</v>
      </c>
      <c r="U212" s="18">
        <v>380</v>
      </c>
      <c r="V212" s="17">
        <f t="shared" si="57"/>
        <v>20.099999999999998</v>
      </c>
      <c r="W212" s="17">
        <f t="shared" si="58"/>
        <v>30.333333333333332</v>
      </c>
      <c r="X212" s="17">
        <f t="shared" si="59"/>
        <v>36.56666666666667</v>
      </c>
      <c r="Y212" s="61">
        <f t="shared" si="60"/>
        <v>35.666666666666664</v>
      </c>
      <c r="Z212" s="190">
        <f t="shared" ref="Z212:AB212" si="61">SUM(V212:V231)</f>
        <v>33.533333333333331</v>
      </c>
      <c r="AA212" s="183">
        <f t="shared" si="61"/>
        <v>49.066666666666663</v>
      </c>
      <c r="AB212" s="183">
        <f t="shared" si="61"/>
        <v>55.533333333333339</v>
      </c>
      <c r="AC212" s="183">
        <f>SUM(Y212:Y231)</f>
        <v>60.533333333333331</v>
      </c>
      <c r="AD212" s="180">
        <f t="shared" ref="AD212" si="62">Z212*0.38*0.9*SQRT(3)</f>
        <v>19.863851481522914</v>
      </c>
      <c r="AE212" s="180">
        <f t="shared" si="53"/>
        <v>29.065198191651813</v>
      </c>
      <c r="AF212" s="180">
        <f t="shared" si="53"/>
        <v>32.895801757671144</v>
      </c>
      <c r="AG212" s="180">
        <f t="shared" si="53"/>
        <v>35.857608638613925</v>
      </c>
      <c r="AH212" s="183">
        <f t="shared" ref="AH212" si="63">MAX(Z212:AC231)</f>
        <v>60.533333333333331</v>
      </c>
      <c r="AI212" s="184">
        <f t="shared" ref="AI212" si="64">AH212*0.38*0.9*SQRT(3)</f>
        <v>35.857608638613925</v>
      </c>
      <c r="AJ212" s="184">
        <f t="shared" ref="AJ212" si="65">D212-AI212</f>
        <v>189.14239136138607</v>
      </c>
      <c r="AK212" s="50"/>
    </row>
    <row r="213" spans="1:37" ht="18.75" x14ac:dyDescent="0.25">
      <c r="A213" s="111"/>
      <c r="B213" s="199"/>
      <c r="C213" s="194"/>
      <c r="D213" s="196"/>
      <c r="E213" s="4" t="s">
        <v>63</v>
      </c>
      <c r="F213" s="5">
        <v>0.5</v>
      </c>
      <c r="G213" s="5">
        <v>2.4</v>
      </c>
      <c r="H213" s="5">
        <v>12.2</v>
      </c>
      <c r="I213" s="5">
        <v>3.3</v>
      </c>
      <c r="J213" s="5">
        <v>2.2999999999999998</v>
      </c>
      <c r="K213" s="5">
        <v>7.6</v>
      </c>
      <c r="L213" s="5">
        <v>6.9</v>
      </c>
      <c r="M213" s="5">
        <v>10.7</v>
      </c>
      <c r="N213" s="5">
        <v>3.8</v>
      </c>
      <c r="O213" s="5">
        <v>6.5</v>
      </c>
      <c r="P213" s="5">
        <v>10.4</v>
      </c>
      <c r="Q213" s="5">
        <v>13.5</v>
      </c>
      <c r="R213" s="6">
        <v>380</v>
      </c>
      <c r="S213" s="6">
        <v>380</v>
      </c>
      <c r="T213" s="6">
        <v>380</v>
      </c>
      <c r="U213" s="6">
        <v>380</v>
      </c>
      <c r="V213" s="11">
        <f t="shared" si="57"/>
        <v>5.0333333333333332</v>
      </c>
      <c r="W213" s="11">
        <f t="shared" si="58"/>
        <v>4.3999999999999995</v>
      </c>
      <c r="X213" s="11">
        <f t="shared" si="59"/>
        <v>7.1333333333333337</v>
      </c>
      <c r="Y213" s="62">
        <f t="shared" si="60"/>
        <v>10.133333333333333</v>
      </c>
      <c r="Z213" s="191"/>
      <c r="AA213" s="181"/>
      <c r="AB213" s="181"/>
      <c r="AC213" s="181"/>
      <c r="AD213" s="181"/>
      <c r="AE213" s="181"/>
      <c r="AF213" s="181"/>
      <c r="AG213" s="181"/>
      <c r="AH213" s="181"/>
      <c r="AI213" s="185"/>
      <c r="AJ213" s="185"/>
      <c r="AK213" s="50"/>
    </row>
    <row r="214" spans="1:37" ht="18.75" x14ac:dyDescent="0.25">
      <c r="A214" s="111"/>
      <c r="B214" s="199"/>
      <c r="C214" s="194"/>
      <c r="D214" s="196"/>
      <c r="E214" s="7" t="s">
        <v>64</v>
      </c>
      <c r="F214" s="7">
        <v>2.4</v>
      </c>
      <c r="G214" s="7">
        <v>1.5</v>
      </c>
      <c r="H214" s="7">
        <v>13.8</v>
      </c>
      <c r="I214" s="7">
        <v>11.5</v>
      </c>
      <c r="J214" s="7">
        <v>8</v>
      </c>
      <c r="K214" s="7">
        <v>16.3</v>
      </c>
      <c r="L214" s="7">
        <v>5</v>
      </c>
      <c r="M214" s="7">
        <v>3.4</v>
      </c>
      <c r="N214" s="7">
        <v>12.5</v>
      </c>
      <c r="O214" s="7">
        <v>8</v>
      </c>
      <c r="P214" s="7">
        <v>7.1</v>
      </c>
      <c r="Q214" s="7">
        <v>7.4</v>
      </c>
      <c r="R214" s="6">
        <v>380</v>
      </c>
      <c r="S214" s="6">
        <v>380</v>
      </c>
      <c r="T214" s="6">
        <v>380</v>
      </c>
      <c r="U214" s="6">
        <v>380</v>
      </c>
      <c r="V214" s="11">
        <f t="shared" si="57"/>
        <v>5.8999999999999995</v>
      </c>
      <c r="W214" s="11">
        <f t="shared" si="58"/>
        <v>11.933333333333332</v>
      </c>
      <c r="X214" s="11">
        <f t="shared" si="59"/>
        <v>6.9666666666666659</v>
      </c>
      <c r="Y214" s="62">
        <f t="shared" si="60"/>
        <v>7.5</v>
      </c>
      <c r="Z214" s="191"/>
      <c r="AA214" s="181"/>
      <c r="AB214" s="181"/>
      <c r="AC214" s="181"/>
      <c r="AD214" s="181"/>
      <c r="AE214" s="181"/>
      <c r="AF214" s="181"/>
      <c r="AG214" s="181"/>
      <c r="AH214" s="181"/>
      <c r="AI214" s="185"/>
      <c r="AJ214" s="185"/>
      <c r="AK214" s="50"/>
    </row>
    <row r="215" spans="1:37" ht="18.75" x14ac:dyDescent="0.25">
      <c r="A215" s="111"/>
      <c r="B215" s="199"/>
      <c r="C215" s="194"/>
      <c r="D215" s="196"/>
      <c r="E215" s="4" t="s">
        <v>65</v>
      </c>
      <c r="F215" s="4">
        <v>2.5</v>
      </c>
      <c r="G215" s="4">
        <v>2.5</v>
      </c>
      <c r="H215" s="4">
        <v>2.5</v>
      </c>
      <c r="I215" s="4">
        <v>2.4</v>
      </c>
      <c r="J215" s="4">
        <v>2.2000000000000002</v>
      </c>
      <c r="K215" s="4">
        <v>2.6</v>
      </c>
      <c r="L215" s="4">
        <v>2.7</v>
      </c>
      <c r="M215" s="4">
        <v>2.5</v>
      </c>
      <c r="N215" s="4">
        <v>2.6</v>
      </c>
      <c r="O215" s="4">
        <v>4.7</v>
      </c>
      <c r="P215" s="4">
        <v>4.5</v>
      </c>
      <c r="Q215" s="4">
        <v>5.0999999999999996</v>
      </c>
      <c r="R215" s="6">
        <v>380</v>
      </c>
      <c r="S215" s="6">
        <v>380</v>
      </c>
      <c r="T215" s="6">
        <v>380</v>
      </c>
      <c r="U215" s="6">
        <v>380</v>
      </c>
      <c r="V215" s="11">
        <f t="shared" si="57"/>
        <v>2.5</v>
      </c>
      <c r="W215" s="11">
        <f t="shared" si="58"/>
        <v>2.4</v>
      </c>
      <c r="X215" s="11">
        <f t="shared" si="59"/>
        <v>2.6</v>
      </c>
      <c r="Y215" s="62">
        <f t="shared" si="60"/>
        <v>4.7666666666666666</v>
      </c>
      <c r="Z215" s="191"/>
      <c r="AA215" s="181"/>
      <c r="AB215" s="181"/>
      <c r="AC215" s="181"/>
      <c r="AD215" s="181"/>
      <c r="AE215" s="181"/>
      <c r="AF215" s="181"/>
      <c r="AG215" s="181"/>
      <c r="AH215" s="181"/>
      <c r="AI215" s="185"/>
      <c r="AJ215" s="185"/>
      <c r="AK215" s="50"/>
    </row>
    <row r="216" spans="1:37" ht="18.75" x14ac:dyDescent="0.25">
      <c r="A216" s="111"/>
      <c r="B216" s="199"/>
      <c r="C216" s="194"/>
      <c r="D216" s="196"/>
      <c r="E216" s="7" t="s">
        <v>94</v>
      </c>
      <c r="F216" s="7"/>
      <c r="G216" s="7"/>
      <c r="H216" s="7"/>
      <c r="I216" s="7"/>
      <c r="J216" s="7"/>
      <c r="K216" s="7"/>
      <c r="L216" s="7">
        <v>3.8</v>
      </c>
      <c r="M216" s="7">
        <v>1.3</v>
      </c>
      <c r="N216" s="7">
        <v>1.7</v>
      </c>
      <c r="O216" s="7">
        <v>3.8</v>
      </c>
      <c r="P216" s="7">
        <v>1.9</v>
      </c>
      <c r="Q216" s="7">
        <v>1.7</v>
      </c>
      <c r="R216" s="6">
        <v>380</v>
      </c>
      <c r="S216" s="6">
        <v>380</v>
      </c>
      <c r="T216" s="6">
        <v>380</v>
      </c>
      <c r="U216" s="6">
        <v>380</v>
      </c>
      <c r="V216" s="11">
        <f t="shared" si="57"/>
        <v>0</v>
      </c>
      <c r="W216" s="11">
        <f t="shared" si="58"/>
        <v>0</v>
      </c>
      <c r="X216" s="11">
        <f t="shared" si="59"/>
        <v>2.2666666666666666</v>
      </c>
      <c r="Y216" s="62">
        <f t="shared" si="60"/>
        <v>2.4666666666666663</v>
      </c>
      <c r="Z216" s="191"/>
      <c r="AA216" s="181"/>
      <c r="AB216" s="181"/>
      <c r="AC216" s="181"/>
      <c r="AD216" s="181"/>
      <c r="AE216" s="181"/>
      <c r="AF216" s="181"/>
      <c r="AG216" s="181"/>
      <c r="AH216" s="181"/>
      <c r="AI216" s="185"/>
      <c r="AJ216" s="185"/>
      <c r="AK216" s="50"/>
    </row>
    <row r="217" spans="1:37" ht="18.75" x14ac:dyDescent="0.25">
      <c r="A217" s="111"/>
      <c r="B217" s="199"/>
      <c r="C217" s="194"/>
      <c r="D217" s="196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6"/>
      <c r="S217" s="6"/>
      <c r="T217" s="6"/>
      <c r="U217" s="6"/>
      <c r="V217" s="11">
        <f t="shared" si="57"/>
        <v>0</v>
      </c>
      <c r="W217" s="11">
        <f t="shared" si="58"/>
        <v>0</v>
      </c>
      <c r="X217" s="11">
        <f t="shared" si="59"/>
        <v>0</v>
      </c>
      <c r="Y217" s="62">
        <f t="shared" si="60"/>
        <v>0</v>
      </c>
      <c r="Z217" s="191"/>
      <c r="AA217" s="181"/>
      <c r="AB217" s="181"/>
      <c r="AC217" s="181"/>
      <c r="AD217" s="181"/>
      <c r="AE217" s="181"/>
      <c r="AF217" s="181"/>
      <c r="AG217" s="181"/>
      <c r="AH217" s="181"/>
      <c r="AI217" s="185"/>
      <c r="AJ217" s="185"/>
      <c r="AK217" s="50"/>
    </row>
    <row r="218" spans="1:37" ht="18.75" x14ac:dyDescent="0.25">
      <c r="A218" s="111"/>
      <c r="B218" s="199"/>
      <c r="C218" s="194"/>
      <c r="D218" s="19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"/>
      <c r="S218" s="8"/>
      <c r="T218" s="8"/>
      <c r="U218" s="8"/>
      <c r="V218" s="11">
        <f t="shared" si="57"/>
        <v>0</v>
      </c>
      <c r="W218" s="11">
        <f t="shared" si="58"/>
        <v>0</v>
      </c>
      <c r="X218" s="11">
        <f t="shared" si="59"/>
        <v>0</v>
      </c>
      <c r="Y218" s="62">
        <f t="shared" si="60"/>
        <v>0</v>
      </c>
      <c r="Z218" s="191"/>
      <c r="AA218" s="181"/>
      <c r="AB218" s="181"/>
      <c r="AC218" s="181"/>
      <c r="AD218" s="181"/>
      <c r="AE218" s="181"/>
      <c r="AF218" s="181"/>
      <c r="AG218" s="181"/>
      <c r="AH218" s="181"/>
      <c r="AI218" s="185"/>
      <c r="AJ218" s="185"/>
      <c r="AK218" s="50"/>
    </row>
    <row r="219" spans="1:37" ht="18.75" x14ac:dyDescent="0.25">
      <c r="A219" s="111"/>
      <c r="B219" s="199"/>
      <c r="C219" s="194"/>
      <c r="D219" s="196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6"/>
      <c r="S219" s="6"/>
      <c r="T219" s="6"/>
      <c r="U219" s="6"/>
      <c r="V219" s="11">
        <f t="shared" si="57"/>
        <v>0</v>
      </c>
      <c r="W219" s="11">
        <f t="shared" si="58"/>
        <v>0</v>
      </c>
      <c r="X219" s="11">
        <f t="shared" si="59"/>
        <v>0</v>
      </c>
      <c r="Y219" s="62">
        <f t="shared" si="60"/>
        <v>0</v>
      </c>
      <c r="Z219" s="191"/>
      <c r="AA219" s="181"/>
      <c r="AB219" s="181"/>
      <c r="AC219" s="181"/>
      <c r="AD219" s="181"/>
      <c r="AE219" s="181"/>
      <c r="AF219" s="181"/>
      <c r="AG219" s="181"/>
      <c r="AH219" s="181"/>
      <c r="AI219" s="185"/>
      <c r="AJ219" s="185"/>
      <c r="AK219" s="50"/>
    </row>
    <row r="220" spans="1:37" ht="18.75" x14ac:dyDescent="0.25">
      <c r="A220" s="111"/>
      <c r="B220" s="199"/>
      <c r="C220" s="194"/>
      <c r="D220" s="19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"/>
      <c r="S220" s="8"/>
      <c r="T220" s="8"/>
      <c r="U220" s="8"/>
      <c r="V220" s="11">
        <f t="shared" si="57"/>
        <v>0</v>
      </c>
      <c r="W220" s="11">
        <f t="shared" si="58"/>
        <v>0</v>
      </c>
      <c r="X220" s="11">
        <f t="shared" si="59"/>
        <v>0</v>
      </c>
      <c r="Y220" s="62">
        <f t="shared" si="60"/>
        <v>0</v>
      </c>
      <c r="Z220" s="191"/>
      <c r="AA220" s="181"/>
      <c r="AB220" s="181"/>
      <c r="AC220" s="181"/>
      <c r="AD220" s="181"/>
      <c r="AE220" s="181"/>
      <c r="AF220" s="181"/>
      <c r="AG220" s="181"/>
      <c r="AH220" s="181"/>
      <c r="AI220" s="185"/>
      <c r="AJ220" s="185"/>
      <c r="AK220" s="50"/>
    </row>
    <row r="221" spans="1:37" ht="18.75" x14ac:dyDescent="0.25">
      <c r="A221" s="111"/>
      <c r="B221" s="199"/>
      <c r="C221" s="194"/>
      <c r="D221" s="196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6"/>
      <c r="S221" s="6"/>
      <c r="T221" s="6"/>
      <c r="U221" s="6"/>
      <c r="V221" s="11">
        <f t="shared" si="57"/>
        <v>0</v>
      </c>
      <c r="W221" s="11">
        <f t="shared" si="58"/>
        <v>0</v>
      </c>
      <c r="X221" s="11">
        <f t="shared" si="59"/>
        <v>0</v>
      </c>
      <c r="Y221" s="62">
        <f t="shared" si="60"/>
        <v>0</v>
      </c>
      <c r="Z221" s="191"/>
      <c r="AA221" s="181"/>
      <c r="AB221" s="181"/>
      <c r="AC221" s="181"/>
      <c r="AD221" s="181"/>
      <c r="AE221" s="181"/>
      <c r="AF221" s="181"/>
      <c r="AG221" s="181"/>
      <c r="AH221" s="181"/>
      <c r="AI221" s="185"/>
      <c r="AJ221" s="185"/>
      <c r="AK221" s="50"/>
    </row>
    <row r="222" spans="1:37" ht="18.75" x14ac:dyDescent="0.25">
      <c r="A222" s="111"/>
      <c r="B222" s="199"/>
      <c r="C222" s="194"/>
      <c r="D222" s="19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8"/>
      <c r="T222" s="8"/>
      <c r="U222" s="8"/>
      <c r="V222" s="11">
        <f t="shared" si="57"/>
        <v>0</v>
      </c>
      <c r="W222" s="11">
        <f t="shared" si="58"/>
        <v>0</v>
      </c>
      <c r="X222" s="11">
        <f t="shared" si="59"/>
        <v>0</v>
      </c>
      <c r="Y222" s="62">
        <f t="shared" si="60"/>
        <v>0</v>
      </c>
      <c r="Z222" s="191"/>
      <c r="AA222" s="181"/>
      <c r="AB222" s="181"/>
      <c r="AC222" s="181"/>
      <c r="AD222" s="181"/>
      <c r="AE222" s="181"/>
      <c r="AF222" s="181"/>
      <c r="AG222" s="181"/>
      <c r="AH222" s="181"/>
      <c r="AI222" s="185"/>
      <c r="AJ222" s="185"/>
      <c r="AK222" s="50"/>
    </row>
    <row r="223" spans="1:37" ht="18.75" x14ac:dyDescent="0.25">
      <c r="A223" s="111"/>
      <c r="B223" s="199"/>
      <c r="C223" s="194"/>
      <c r="D223" s="19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6"/>
      <c r="S223" s="6"/>
      <c r="T223" s="6"/>
      <c r="U223" s="6"/>
      <c r="V223" s="11">
        <f t="shared" si="57"/>
        <v>0</v>
      </c>
      <c r="W223" s="11">
        <f t="shared" si="58"/>
        <v>0</v>
      </c>
      <c r="X223" s="11">
        <f t="shared" si="59"/>
        <v>0</v>
      </c>
      <c r="Y223" s="62">
        <f t="shared" si="60"/>
        <v>0</v>
      </c>
      <c r="Z223" s="191"/>
      <c r="AA223" s="181"/>
      <c r="AB223" s="181"/>
      <c r="AC223" s="181"/>
      <c r="AD223" s="181"/>
      <c r="AE223" s="181"/>
      <c r="AF223" s="181"/>
      <c r="AG223" s="181"/>
      <c r="AH223" s="181"/>
      <c r="AI223" s="185"/>
      <c r="AJ223" s="185"/>
      <c r="AK223" s="50"/>
    </row>
    <row r="224" spans="1:37" ht="18.75" x14ac:dyDescent="0.25">
      <c r="A224" s="111"/>
      <c r="B224" s="199"/>
      <c r="C224" s="194"/>
      <c r="D224" s="19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8"/>
      <c r="T224" s="8"/>
      <c r="U224" s="8"/>
      <c r="V224" s="11">
        <f t="shared" si="57"/>
        <v>0</v>
      </c>
      <c r="W224" s="11">
        <f t="shared" si="58"/>
        <v>0</v>
      </c>
      <c r="X224" s="11">
        <f t="shared" si="59"/>
        <v>0</v>
      </c>
      <c r="Y224" s="62">
        <f t="shared" si="60"/>
        <v>0</v>
      </c>
      <c r="Z224" s="191"/>
      <c r="AA224" s="181"/>
      <c r="AB224" s="181"/>
      <c r="AC224" s="181"/>
      <c r="AD224" s="181"/>
      <c r="AE224" s="181"/>
      <c r="AF224" s="181"/>
      <c r="AG224" s="181"/>
      <c r="AH224" s="181"/>
      <c r="AI224" s="185"/>
      <c r="AJ224" s="185"/>
      <c r="AK224" s="50"/>
    </row>
    <row r="225" spans="1:37" ht="18.75" x14ac:dyDescent="0.25">
      <c r="A225" s="111"/>
      <c r="B225" s="199"/>
      <c r="C225" s="194"/>
      <c r="D225" s="196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6"/>
      <c r="S225" s="6"/>
      <c r="T225" s="6"/>
      <c r="U225" s="6"/>
      <c r="V225" s="11">
        <f t="shared" si="57"/>
        <v>0</v>
      </c>
      <c r="W225" s="11">
        <f t="shared" si="58"/>
        <v>0</v>
      </c>
      <c r="X225" s="11">
        <f t="shared" si="59"/>
        <v>0</v>
      </c>
      <c r="Y225" s="62">
        <f t="shared" si="60"/>
        <v>0</v>
      </c>
      <c r="Z225" s="191"/>
      <c r="AA225" s="181"/>
      <c r="AB225" s="181"/>
      <c r="AC225" s="181"/>
      <c r="AD225" s="181"/>
      <c r="AE225" s="181"/>
      <c r="AF225" s="181"/>
      <c r="AG225" s="181"/>
      <c r="AH225" s="181"/>
      <c r="AI225" s="185"/>
      <c r="AJ225" s="185"/>
      <c r="AK225" s="50"/>
    </row>
    <row r="226" spans="1:37" ht="18.75" x14ac:dyDescent="0.25">
      <c r="A226" s="111"/>
      <c r="B226" s="199"/>
      <c r="C226" s="194"/>
      <c r="D226" s="19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8"/>
      <c r="T226" s="8"/>
      <c r="U226" s="8"/>
      <c r="V226" s="11">
        <f t="shared" si="57"/>
        <v>0</v>
      </c>
      <c r="W226" s="11">
        <f t="shared" si="58"/>
        <v>0</v>
      </c>
      <c r="X226" s="11">
        <f t="shared" si="59"/>
        <v>0</v>
      </c>
      <c r="Y226" s="62">
        <f t="shared" si="60"/>
        <v>0</v>
      </c>
      <c r="Z226" s="191"/>
      <c r="AA226" s="181"/>
      <c r="AB226" s="181"/>
      <c r="AC226" s="181"/>
      <c r="AD226" s="181"/>
      <c r="AE226" s="181"/>
      <c r="AF226" s="181"/>
      <c r="AG226" s="181"/>
      <c r="AH226" s="181"/>
      <c r="AI226" s="185"/>
      <c r="AJ226" s="185"/>
      <c r="AK226" s="50"/>
    </row>
    <row r="227" spans="1:37" ht="18.75" x14ac:dyDescent="0.25">
      <c r="A227" s="111"/>
      <c r="B227" s="199"/>
      <c r="C227" s="194"/>
      <c r="D227" s="196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6"/>
      <c r="S227" s="6"/>
      <c r="T227" s="6"/>
      <c r="U227" s="6"/>
      <c r="V227" s="11">
        <f t="shared" si="57"/>
        <v>0</v>
      </c>
      <c r="W227" s="11">
        <f t="shared" si="58"/>
        <v>0</v>
      </c>
      <c r="X227" s="11">
        <f t="shared" si="59"/>
        <v>0</v>
      </c>
      <c r="Y227" s="62">
        <f t="shared" si="60"/>
        <v>0</v>
      </c>
      <c r="Z227" s="191"/>
      <c r="AA227" s="181"/>
      <c r="AB227" s="181"/>
      <c r="AC227" s="181"/>
      <c r="AD227" s="181"/>
      <c r="AE227" s="181"/>
      <c r="AF227" s="181"/>
      <c r="AG227" s="181"/>
      <c r="AH227" s="181"/>
      <c r="AI227" s="185"/>
      <c r="AJ227" s="185"/>
      <c r="AK227" s="50"/>
    </row>
    <row r="228" spans="1:37" ht="18.75" x14ac:dyDescent="0.25">
      <c r="A228" s="111"/>
      <c r="B228" s="199"/>
      <c r="C228" s="194"/>
      <c r="D228" s="19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8"/>
      <c r="T228" s="8"/>
      <c r="U228" s="8"/>
      <c r="V228" s="11">
        <f t="shared" si="57"/>
        <v>0</v>
      </c>
      <c r="W228" s="11">
        <f t="shared" si="58"/>
        <v>0</v>
      </c>
      <c r="X228" s="11">
        <f t="shared" si="59"/>
        <v>0</v>
      </c>
      <c r="Y228" s="62">
        <f t="shared" si="60"/>
        <v>0</v>
      </c>
      <c r="Z228" s="191"/>
      <c r="AA228" s="181"/>
      <c r="AB228" s="181"/>
      <c r="AC228" s="181"/>
      <c r="AD228" s="181"/>
      <c r="AE228" s="181"/>
      <c r="AF228" s="181"/>
      <c r="AG228" s="181"/>
      <c r="AH228" s="181"/>
      <c r="AI228" s="185"/>
      <c r="AJ228" s="185"/>
      <c r="AK228" s="50"/>
    </row>
    <row r="229" spans="1:37" ht="18.75" x14ac:dyDescent="0.25">
      <c r="A229" s="111"/>
      <c r="B229" s="199"/>
      <c r="C229" s="194"/>
      <c r="D229" s="196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6"/>
      <c r="S229" s="6"/>
      <c r="T229" s="6"/>
      <c r="U229" s="6"/>
      <c r="V229" s="11">
        <f t="shared" si="57"/>
        <v>0</v>
      </c>
      <c r="W229" s="11">
        <f t="shared" si="58"/>
        <v>0</v>
      </c>
      <c r="X229" s="11">
        <f t="shared" si="59"/>
        <v>0</v>
      </c>
      <c r="Y229" s="62">
        <f t="shared" si="60"/>
        <v>0</v>
      </c>
      <c r="Z229" s="191"/>
      <c r="AA229" s="181"/>
      <c r="AB229" s="181"/>
      <c r="AC229" s="181"/>
      <c r="AD229" s="181"/>
      <c r="AE229" s="181"/>
      <c r="AF229" s="181"/>
      <c r="AG229" s="181"/>
      <c r="AH229" s="181"/>
      <c r="AI229" s="185"/>
      <c r="AJ229" s="185"/>
      <c r="AK229" s="50"/>
    </row>
    <row r="230" spans="1:37" ht="18.75" x14ac:dyDescent="0.25">
      <c r="A230" s="111"/>
      <c r="B230" s="199"/>
      <c r="C230" s="194"/>
      <c r="D230" s="19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8"/>
      <c r="S230" s="8"/>
      <c r="T230" s="8"/>
      <c r="U230" s="8"/>
      <c r="V230" s="11">
        <f t="shared" si="57"/>
        <v>0</v>
      </c>
      <c r="W230" s="11">
        <f t="shared" si="58"/>
        <v>0</v>
      </c>
      <c r="X230" s="11">
        <f t="shared" si="59"/>
        <v>0</v>
      </c>
      <c r="Y230" s="62">
        <f t="shared" si="60"/>
        <v>0</v>
      </c>
      <c r="Z230" s="191"/>
      <c r="AA230" s="181"/>
      <c r="AB230" s="181"/>
      <c r="AC230" s="181"/>
      <c r="AD230" s="181"/>
      <c r="AE230" s="181"/>
      <c r="AF230" s="181"/>
      <c r="AG230" s="181"/>
      <c r="AH230" s="181"/>
      <c r="AI230" s="185"/>
      <c r="AJ230" s="185"/>
      <c r="AK230" s="50"/>
    </row>
    <row r="231" spans="1:37" ht="19.5" thickBot="1" x14ac:dyDescent="0.3">
      <c r="A231" s="112"/>
      <c r="B231" s="200"/>
      <c r="C231" s="195"/>
      <c r="D231" s="19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0"/>
      <c r="S231" s="10"/>
      <c r="T231" s="10"/>
      <c r="U231" s="10"/>
      <c r="V231" s="12">
        <f t="shared" si="57"/>
        <v>0</v>
      </c>
      <c r="W231" s="12">
        <f t="shared" si="58"/>
        <v>0</v>
      </c>
      <c r="X231" s="12">
        <f t="shared" si="59"/>
        <v>0</v>
      </c>
      <c r="Y231" s="63">
        <f t="shared" si="60"/>
        <v>0</v>
      </c>
      <c r="Z231" s="192"/>
      <c r="AA231" s="182"/>
      <c r="AB231" s="182"/>
      <c r="AC231" s="182"/>
      <c r="AD231" s="182"/>
      <c r="AE231" s="182"/>
      <c r="AF231" s="182"/>
      <c r="AG231" s="182"/>
      <c r="AH231" s="182"/>
      <c r="AI231" s="186"/>
      <c r="AJ231" s="186"/>
      <c r="AK231" s="50"/>
    </row>
    <row r="232" spans="1:37" ht="18.75" x14ac:dyDescent="0.25">
      <c r="A232" s="123">
        <v>12</v>
      </c>
      <c r="B232" s="198" t="s">
        <v>66</v>
      </c>
      <c r="C232" s="193" t="s">
        <v>22</v>
      </c>
      <c r="D232" s="193">
        <f>250*0.9</f>
        <v>225</v>
      </c>
      <c r="E232" s="14" t="s">
        <v>67</v>
      </c>
      <c r="F232" s="15">
        <v>47.3</v>
      </c>
      <c r="G232" s="15">
        <v>61.5</v>
      </c>
      <c r="H232" s="15">
        <v>42.3</v>
      </c>
      <c r="I232" s="15">
        <v>34.299999999999997</v>
      </c>
      <c r="J232" s="15">
        <v>41.9</v>
      </c>
      <c r="K232" s="15">
        <v>36.799999999999997</v>
      </c>
      <c r="L232" s="15">
        <v>46.1</v>
      </c>
      <c r="M232" s="15">
        <v>57</v>
      </c>
      <c r="N232" s="15">
        <v>64.8</v>
      </c>
      <c r="O232" s="15">
        <v>32.6</v>
      </c>
      <c r="P232" s="15">
        <v>58.3</v>
      </c>
      <c r="Q232" s="15">
        <v>43.8</v>
      </c>
      <c r="R232" s="18">
        <v>380</v>
      </c>
      <c r="S232" s="18">
        <v>380</v>
      </c>
      <c r="T232" s="18">
        <v>380</v>
      </c>
      <c r="U232" s="18">
        <v>380</v>
      </c>
      <c r="V232" s="17">
        <f t="shared" si="57"/>
        <v>50.366666666666667</v>
      </c>
      <c r="W232" s="17">
        <f t="shared" si="58"/>
        <v>37.666666666666664</v>
      </c>
      <c r="X232" s="17">
        <f t="shared" si="59"/>
        <v>55.966666666666661</v>
      </c>
      <c r="Y232" s="61">
        <f t="shared" si="60"/>
        <v>44.9</v>
      </c>
      <c r="Z232" s="190">
        <f t="shared" ref="Z232:AB232" si="66">SUM(V232:V251)</f>
        <v>91</v>
      </c>
      <c r="AA232" s="183">
        <f t="shared" si="66"/>
        <v>97.033333333333331</v>
      </c>
      <c r="AB232" s="183">
        <f t="shared" si="66"/>
        <v>112.4</v>
      </c>
      <c r="AC232" s="183">
        <f>SUM(Y232:Y251)</f>
        <v>93.1</v>
      </c>
      <c r="AD232" s="180">
        <f t="shared" ref="AD232" si="67">Z232*0.38*0.9*SQRT(3)</f>
        <v>53.904885233158595</v>
      </c>
      <c r="AE232" s="180">
        <f t="shared" si="53"/>
        <v>57.478798869496217</v>
      </c>
      <c r="AF232" s="180">
        <f t="shared" si="53"/>
        <v>66.581418683593697</v>
      </c>
      <c r="AG232" s="180">
        <f t="shared" si="53"/>
        <v>55.148844123154561</v>
      </c>
      <c r="AH232" s="183">
        <f t="shared" ref="AH232" si="68">MAX(Z232:AC251)</f>
        <v>112.4</v>
      </c>
      <c r="AI232" s="184">
        <f t="shared" ref="AI232" si="69">AH232*0.38*0.9*SQRT(3)</f>
        <v>66.581418683593697</v>
      </c>
      <c r="AJ232" s="184">
        <f t="shared" ref="AJ232" si="70">D232-AI232</f>
        <v>158.41858131640629</v>
      </c>
      <c r="AK232" s="50"/>
    </row>
    <row r="233" spans="1:37" ht="18.75" x14ac:dyDescent="0.25">
      <c r="A233" s="111"/>
      <c r="B233" s="199"/>
      <c r="C233" s="194"/>
      <c r="D233" s="196"/>
      <c r="E233" s="4" t="s">
        <v>68</v>
      </c>
      <c r="F233" s="5">
        <v>47.7</v>
      </c>
      <c r="G233" s="5">
        <v>23.2</v>
      </c>
      <c r="H233" s="5">
        <v>51</v>
      </c>
      <c r="I233" s="5">
        <v>63.9</v>
      </c>
      <c r="J233" s="5">
        <v>41.7</v>
      </c>
      <c r="K233" s="5">
        <v>72.5</v>
      </c>
      <c r="L233" s="5">
        <v>54.8</v>
      </c>
      <c r="M233" s="5">
        <v>25.2</v>
      </c>
      <c r="N233" s="5">
        <v>89.3</v>
      </c>
      <c r="O233" s="5">
        <v>52.7</v>
      </c>
      <c r="P233" s="5">
        <v>39.799999999999997</v>
      </c>
      <c r="Q233" s="5">
        <v>52.1</v>
      </c>
      <c r="R233" s="6">
        <v>380</v>
      </c>
      <c r="S233" s="6">
        <v>380</v>
      </c>
      <c r="T233" s="6">
        <v>380</v>
      </c>
      <c r="U233" s="6">
        <v>380</v>
      </c>
      <c r="V233" s="11">
        <f t="shared" si="57"/>
        <v>40.633333333333333</v>
      </c>
      <c r="W233" s="11">
        <f t="shared" si="58"/>
        <v>59.366666666666667</v>
      </c>
      <c r="X233" s="11">
        <f t="shared" si="59"/>
        <v>56.433333333333337</v>
      </c>
      <c r="Y233" s="62">
        <f t="shared" si="60"/>
        <v>48.199999999999996</v>
      </c>
      <c r="Z233" s="191"/>
      <c r="AA233" s="181"/>
      <c r="AB233" s="181"/>
      <c r="AC233" s="181"/>
      <c r="AD233" s="181"/>
      <c r="AE233" s="181"/>
      <c r="AF233" s="181"/>
      <c r="AG233" s="181"/>
      <c r="AH233" s="181"/>
      <c r="AI233" s="185"/>
      <c r="AJ233" s="185"/>
      <c r="AK233" s="50"/>
    </row>
    <row r="234" spans="1:37" ht="18.75" x14ac:dyDescent="0.25">
      <c r="A234" s="111"/>
      <c r="B234" s="199"/>
      <c r="C234" s="194"/>
      <c r="D234" s="19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8"/>
      <c r="S234" s="8"/>
      <c r="T234" s="8"/>
      <c r="U234" s="8"/>
      <c r="V234" s="11">
        <f t="shared" si="57"/>
        <v>0</v>
      </c>
      <c r="W234" s="11">
        <f t="shared" si="58"/>
        <v>0</v>
      </c>
      <c r="X234" s="11">
        <f t="shared" si="59"/>
        <v>0</v>
      </c>
      <c r="Y234" s="62">
        <f t="shared" si="60"/>
        <v>0</v>
      </c>
      <c r="Z234" s="191"/>
      <c r="AA234" s="181"/>
      <c r="AB234" s="181"/>
      <c r="AC234" s="181"/>
      <c r="AD234" s="181"/>
      <c r="AE234" s="181"/>
      <c r="AF234" s="181"/>
      <c r="AG234" s="181"/>
      <c r="AH234" s="181"/>
      <c r="AI234" s="185"/>
      <c r="AJ234" s="185"/>
      <c r="AK234" s="50"/>
    </row>
    <row r="235" spans="1:37" ht="18.75" x14ac:dyDescent="0.25">
      <c r="A235" s="111"/>
      <c r="B235" s="199"/>
      <c r="C235" s="194"/>
      <c r="D235" s="196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6"/>
      <c r="S235" s="6"/>
      <c r="T235" s="6"/>
      <c r="U235" s="6"/>
      <c r="V235" s="11">
        <f t="shared" si="57"/>
        <v>0</v>
      </c>
      <c r="W235" s="11">
        <f t="shared" si="58"/>
        <v>0</v>
      </c>
      <c r="X235" s="11">
        <f t="shared" si="59"/>
        <v>0</v>
      </c>
      <c r="Y235" s="62">
        <f t="shared" si="60"/>
        <v>0</v>
      </c>
      <c r="Z235" s="191"/>
      <c r="AA235" s="181"/>
      <c r="AB235" s="181"/>
      <c r="AC235" s="181"/>
      <c r="AD235" s="181"/>
      <c r="AE235" s="181"/>
      <c r="AF235" s="181"/>
      <c r="AG235" s="181"/>
      <c r="AH235" s="181"/>
      <c r="AI235" s="185"/>
      <c r="AJ235" s="185"/>
      <c r="AK235" s="50"/>
    </row>
    <row r="236" spans="1:37" ht="18.75" x14ac:dyDescent="0.25">
      <c r="A236" s="111"/>
      <c r="B236" s="199"/>
      <c r="C236" s="194"/>
      <c r="D236" s="19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8"/>
      <c r="S236" s="8"/>
      <c r="T236" s="8"/>
      <c r="U236" s="8"/>
      <c r="V236" s="11">
        <f t="shared" si="57"/>
        <v>0</v>
      </c>
      <c r="W236" s="11">
        <f t="shared" si="58"/>
        <v>0</v>
      </c>
      <c r="X236" s="11">
        <f t="shared" si="59"/>
        <v>0</v>
      </c>
      <c r="Y236" s="62">
        <f t="shared" si="60"/>
        <v>0</v>
      </c>
      <c r="Z236" s="191"/>
      <c r="AA236" s="181"/>
      <c r="AB236" s="181"/>
      <c r="AC236" s="181"/>
      <c r="AD236" s="181"/>
      <c r="AE236" s="181"/>
      <c r="AF236" s="181"/>
      <c r="AG236" s="181"/>
      <c r="AH236" s="181"/>
      <c r="AI236" s="185"/>
      <c r="AJ236" s="185"/>
      <c r="AK236" s="50"/>
    </row>
    <row r="237" spans="1:37" ht="18.75" x14ac:dyDescent="0.25">
      <c r="A237" s="111"/>
      <c r="B237" s="199"/>
      <c r="C237" s="194"/>
      <c r="D237" s="19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6"/>
      <c r="S237" s="6"/>
      <c r="T237" s="6"/>
      <c r="U237" s="6"/>
      <c r="V237" s="11">
        <f t="shared" si="57"/>
        <v>0</v>
      </c>
      <c r="W237" s="11">
        <f t="shared" si="58"/>
        <v>0</v>
      </c>
      <c r="X237" s="11">
        <f t="shared" si="59"/>
        <v>0</v>
      </c>
      <c r="Y237" s="62">
        <f t="shared" si="60"/>
        <v>0</v>
      </c>
      <c r="Z237" s="191"/>
      <c r="AA237" s="181"/>
      <c r="AB237" s="181"/>
      <c r="AC237" s="181"/>
      <c r="AD237" s="181"/>
      <c r="AE237" s="181"/>
      <c r="AF237" s="181"/>
      <c r="AG237" s="181"/>
      <c r="AH237" s="181"/>
      <c r="AI237" s="185"/>
      <c r="AJ237" s="185"/>
      <c r="AK237" s="50"/>
    </row>
    <row r="238" spans="1:37" ht="18.75" x14ac:dyDescent="0.25">
      <c r="A238" s="111"/>
      <c r="B238" s="199"/>
      <c r="C238" s="194"/>
      <c r="D238" s="19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8"/>
      <c r="S238" s="8"/>
      <c r="T238" s="8"/>
      <c r="U238" s="8"/>
      <c r="V238" s="11">
        <f t="shared" si="57"/>
        <v>0</v>
      </c>
      <c r="W238" s="11">
        <f t="shared" si="58"/>
        <v>0</v>
      </c>
      <c r="X238" s="11">
        <f t="shared" si="59"/>
        <v>0</v>
      </c>
      <c r="Y238" s="62">
        <f t="shared" si="60"/>
        <v>0</v>
      </c>
      <c r="Z238" s="191"/>
      <c r="AA238" s="181"/>
      <c r="AB238" s="181"/>
      <c r="AC238" s="181"/>
      <c r="AD238" s="181"/>
      <c r="AE238" s="181"/>
      <c r="AF238" s="181"/>
      <c r="AG238" s="181"/>
      <c r="AH238" s="181"/>
      <c r="AI238" s="185"/>
      <c r="AJ238" s="185"/>
      <c r="AK238" s="50"/>
    </row>
    <row r="239" spans="1:37" ht="18.75" x14ac:dyDescent="0.25">
      <c r="A239" s="111"/>
      <c r="B239" s="199"/>
      <c r="C239" s="194"/>
      <c r="D239" s="196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6"/>
      <c r="S239" s="6"/>
      <c r="T239" s="6"/>
      <c r="U239" s="6"/>
      <c r="V239" s="11">
        <f t="shared" si="57"/>
        <v>0</v>
      </c>
      <c r="W239" s="11">
        <f t="shared" si="58"/>
        <v>0</v>
      </c>
      <c r="X239" s="11">
        <f t="shared" si="59"/>
        <v>0</v>
      </c>
      <c r="Y239" s="62">
        <f t="shared" si="60"/>
        <v>0</v>
      </c>
      <c r="Z239" s="191"/>
      <c r="AA239" s="181"/>
      <c r="AB239" s="181"/>
      <c r="AC239" s="181"/>
      <c r="AD239" s="181"/>
      <c r="AE239" s="181"/>
      <c r="AF239" s="181"/>
      <c r="AG239" s="181"/>
      <c r="AH239" s="181"/>
      <c r="AI239" s="185"/>
      <c r="AJ239" s="185"/>
      <c r="AK239" s="50"/>
    </row>
    <row r="240" spans="1:37" ht="18.75" x14ac:dyDescent="0.25">
      <c r="A240" s="111"/>
      <c r="B240" s="199"/>
      <c r="C240" s="194"/>
      <c r="D240" s="19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8"/>
      <c r="S240" s="8"/>
      <c r="T240" s="8"/>
      <c r="U240" s="8"/>
      <c r="V240" s="11">
        <f t="shared" si="57"/>
        <v>0</v>
      </c>
      <c r="W240" s="11">
        <f t="shared" si="58"/>
        <v>0</v>
      </c>
      <c r="X240" s="11">
        <f t="shared" si="59"/>
        <v>0</v>
      </c>
      <c r="Y240" s="62">
        <f t="shared" si="60"/>
        <v>0</v>
      </c>
      <c r="Z240" s="191"/>
      <c r="AA240" s="181"/>
      <c r="AB240" s="181"/>
      <c r="AC240" s="181"/>
      <c r="AD240" s="181"/>
      <c r="AE240" s="181"/>
      <c r="AF240" s="181"/>
      <c r="AG240" s="181"/>
      <c r="AH240" s="181"/>
      <c r="AI240" s="185"/>
      <c r="AJ240" s="185"/>
      <c r="AK240" s="50"/>
    </row>
    <row r="241" spans="1:37" ht="18.75" x14ac:dyDescent="0.25">
      <c r="A241" s="111"/>
      <c r="B241" s="199"/>
      <c r="C241" s="194"/>
      <c r="D241" s="196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6"/>
      <c r="S241" s="6"/>
      <c r="T241" s="6"/>
      <c r="U241" s="6"/>
      <c r="V241" s="11">
        <f t="shared" si="57"/>
        <v>0</v>
      </c>
      <c r="W241" s="11">
        <f t="shared" si="58"/>
        <v>0</v>
      </c>
      <c r="X241" s="11">
        <f t="shared" si="59"/>
        <v>0</v>
      </c>
      <c r="Y241" s="62">
        <f t="shared" si="60"/>
        <v>0</v>
      </c>
      <c r="Z241" s="191"/>
      <c r="AA241" s="181"/>
      <c r="AB241" s="181"/>
      <c r="AC241" s="181"/>
      <c r="AD241" s="181"/>
      <c r="AE241" s="181"/>
      <c r="AF241" s="181"/>
      <c r="AG241" s="181"/>
      <c r="AH241" s="181"/>
      <c r="AI241" s="185"/>
      <c r="AJ241" s="185"/>
      <c r="AK241" s="50"/>
    </row>
    <row r="242" spans="1:37" ht="18.75" x14ac:dyDescent="0.25">
      <c r="A242" s="111"/>
      <c r="B242" s="199"/>
      <c r="C242" s="194"/>
      <c r="D242" s="19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"/>
      <c r="S242" s="8"/>
      <c r="T242" s="8"/>
      <c r="U242" s="8"/>
      <c r="V242" s="11">
        <f t="shared" si="57"/>
        <v>0</v>
      </c>
      <c r="W242" s="11">
        <f t="shared" si="58"/>
        <v>0</v>
      </c>
      <c r="X242" s="11">
        <f t="shared" si="59"/>
        <v>0</v>
      </c>
      <c r="Y242" s="62">
        <f t="shared" si="60"/>
        <v>0</v>
      </c>
      <c r="Z242" s="191"/>
      <c r="AA242" s="181"/>
      <c r="AB242" s="181"/>
      <c r="AC242" s="181"/>
      <c r="AD242" s="181"/>
      <c r="AE242" s="181"/>
      <c r="AF242" s="181"/>
      <c r="AG242" s="181"/>
      <c r="AH242" s="181"/>
      <c r="AI242" s="185"/>
      <c r="AJ242" s="185"/>
      <c r="AK242" s="50"/>
    </row>
    <row r="243" spans="1:37" ht="18.75" x14ac:dyDescent="0.25">
      <c r="A243" s="111"/>
      <c r="B243" s="199"/>
      <c r="C243" s="194"/>
      <c r="D243" s="196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6"/>
      <c r="S243" s="6"/>
      <c r="T243" s="6"/>
      <c r="U243" s="6"/>
      <c r="V243" s="11">
        <f t="shared" si="57"/>
        <v>0</v>
      </c>
      <c r="W243" s="11">
        <f t="shared" si="58"/>
        <v>0</v>
      </c>
      <c r="X243" s="11">
        <f t="shared" si="59"/>
        <v>0</v>
      </c>
      <c r="Y243" s="62">
        <f t="shared" si="60"/>
        <v>0</v>
      </c>
      <c r="Z243" s="191"/>
      <c r="AA243" s="181"/>
      <c r="AB243" s="181"/>
      <c r="AC243" s="181"/>
      <c r="AD243" s="181"/>
      <c r="AE243" s="181"/>
      <c r="AF243" s="181"/>
      <c r="AG243" s="181"/>
      <c r="AH243" s="181"/>
      <c r="AI243" s="185"/>
      <c r="AJ243" s="185"/>
      <c r="AK243" s="50"/>
    </row>
    <row r="244" spans="1:37" ht="18.75" x14ac:dyDescent="0.25">
      <c r="A244" s="111"/>
      <c r="B244" s="199"/>
      <c r="C244" s="194"/>
      <c r="D244" s="19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8"/>
      <c r="S244" s="8"/>
      <c r="T244" s="8"/>
      <c r="U244" s="8"/>
      <c r="V244" s="11">
        <f t="shared" si="57"/>
        <v>0</v>
      </c>
      <c r="W244" s="11">
        <f t="shared" si="58"/>
        <v>0</v>
      </c>
      <c r="X244" s="11">
        <f t="shared" si="59"/>
        <v>0</v>
      </c>
      <c r="Y244" s="62">
        <f t="shared" si="60"/>
        <v>0</v>
      </c>
      <c r="Z244" s="191"/>
      <c r="AA244" s="181"/>
      <c r="AB244" s="181"/>
      <c r="AC244" s="181"/>
      <c r="AD244" s="181"/>
      <c r="AE244" s="181"/>
      <c r="AF244" s="181"/>
      <c r="AG244" s="181"/>
      <c r="AH244" s="181"/>
      <c r="AI244" s="185"/>
      <c r="AJ244" s="185"/>
      <c r="AK244" s="50"/>
    </row>
    <row r="245" spans="1:37" ht="18.75" x14ac:dyDescent="0.25">
      <c r="A245" s="111"/>
      <c r="B245" s="199"/>
      <c r="C245" s="194"/>
      <c r="D245" s="196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6"/>
      <c r="S245" s="6"/>
      <c r="T245" s="6"/>
      <c r="U245" s="6"/>
      <c r="V245" s="11">
        <f t="shared" si="57"/>
        <v>0</v>
      </c>
      <c r="W245" s="11">
        <f t="shared" si="58"/>
        <v>0</v>
      </c>
      <c r="X245" s="11">
        <f t="shared" si="59"/>
        <v>0</v>
      </c>
      <c r="Y245" s="62">
        <f t="shared" si="60"/>
        <v>0</v>
      </c>
      <c r="Z245" s="191"/>
      <c r="AA245" s="181"/>
      <c r="AB245" s="181"/>
      <c r="AC245" s="181"/>
      <c r="AD245" s="181"/>
      <c r="AE245" s="181"/>
      <c r="AF245" s="181"/>
      <c r="AG245" s="181"/>
      <c r="AH245" s="181"/>
      <c r="AI245" s="185"/>
      <c r="AJ245" s="185"/>
      <c r="AK245" s="50"/>
    </row>
    <row r="246" spans="1:37" ht="18.75" x14ac:dyDescent="0.25">
      <c r="A246" s="111"/>
      <c r="B246" s="199"/>
      <c r="C246" s="194"/>
      <c r="D246" s="19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8"/>
      <c r="S246" s="8"/>
      <c r="T246" s="8"/>
      <c r="U246" s="8"/>
      <c r="V246" s="11">
        <f t="shared" si="57"/>
        <v>0</v>
      </c>
      <c r="W246" s="11">
        <f t="shared" si="58"/>
        <v>0</v>
      </c>
      <c r="X246" s="11">
        <f t="shared" si="59"/>
        <v>0</v>
      </c>
      <c r="Y246" s="62">
        <f t="shared" si="60"/>
        <v>0</v>
      </c>
      <c r="Z246" s="191"/>
      <c r="AA246" s="181"/>
      <c r="AB246" s="181"/>
      <c r="AC246" s="181"/>
      <c r="AD246" s="181"/>
      <c r="AE246" s="181"/>
      <c r="AF246" s="181"/>
      <c r="AG246" s="181"/>
      <c r="AH246" s="181"/>
      <c r="AI246" s="185"/>
      <c r="AJ246" s="185"/>
      <c r="AK246" s="50"/>
    </row>
    <row r="247" spans="1:37" ht="18.75" x14ac:dyDescent="0.25">
      <c r="A247" s="111"/>
      <c r="B247" s="199"/>
      <c r="C247" s="194"/>
      <c r="D247" s="19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6"/>
      <c r="S247" s="6"/>
      <c r="T247" s="6"/>
      <c r="U247" s="6"/>
      <c r="V247" s="11">
        <f t="shared" si="57"/>
        <v>0</v>
      </c>
      <c r="W247" s="11">
        <f t="shared" si="58"/>
        <v>0</v>
      </c>
      <c r="X247" s="11">
        <f t="shared" si="59"/>
        <v>0</v>
      </c>
      <c r="Y247" s="62">
        <f t="shared" si="60"/>
        <v>0</v>
      </c>
      <c r="Z247" s="191"/>
      <c r="AA247" s="181"/>
      <c r="AB247" s="181"/>
      <c r="AC247" s="181"/>
      <c r="AD247" s="181"/>
      <c r="AE247" s="181"/>
      <c r="AF247" s="181"/>
      <c r="AG247" s="181"/>
      <c r="AH247" s="181"/>
      <c r="AI247" s="185"/>
      <c r="AJ247" s="185"/>
      <c r="AK247" s="50"/>
    </row>
    <row r="248" spans="1:37" ht="18.75" x14ac:dyDescent="0.25">
      <c r="A248" s="111"/>
      <c r="B248" s="199"/>
      <c r="C248" s="194"/>
      <c r="D248" s="19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8"/>
      <c r="S248" s="8"/>
      <c r="T248" s="8"/>
      <c r="U248" s="8"/>
      <c r="V248" s="11">
        <f t="shared" si="57"/>
        <v>0</v>
      </c>
      <c r="W248" s="11">
        <f t="shared" si="58"/>
        <v>0</v>
      </c>
      <c r="X248" s="11">
        <f t="shared" si="59"/>
        <v>0</v>
      </c>
      <c r="Y248" s="62">
        <f t="shared" si="60"/>
        <v>0</v>
      </c>
      <c r="Z248" s="191"/>
      <c r="AA248" s="181"/>
      <c r="AB248" s="181"/>
      <c r="AC248" s="181"/>
      <c r="AD248" s="181"/>
      <c r="AE248" s="181"/>
      <c r="AF248" s="181"/>
      <c r="AG248" s="181"/>
      <c r="AH248" s="181"/>
      <c r="AI248" s="185"/>
      <c r="AJ248" s="185"/>
      <c r="AK248" s="50"/>
    </row>
    <row r="249" spans="1:37" ht="18.75" x14ac:dyDescent="0.25">
      <c r="A249" s="111"/>
      <c r="B249" s="199"/>
      <c r="C249" s="194"/>
      <c r="D249" s="196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6"/>
      <c r="S249" s="6"/>
      <c r="T249" s="6"/>
      <c r="U249" s="6"/>
      <c r="V249" s="11">
        <f t="shared" si="57"/>
        <v>0</v>
      </c>
      <c r="W249" s="11">
        <f t="shared" si="58"/>
        <v>0</v>
      </c>
      <c r="X249" s="11">
        <f t="shared" si="59"/>
        <v>0</v>
      </c>
      <c r="Y249" s="62">
        <f t="shared" si="60"/>
        <v>0</v>
      </c>
      <c r="Z249" s="191"/>
      <c r="AA249" s="181"/>
      <c r="AB249" s="181"/>
      <c r="AC249" s="181"/>
      <c r="AD249" s="181"/>
      <c r="AE249" s="181"/>
      <c r="AF249" s="181"/>
      <c r="AG249" s="181"/>
      <c r="AH249" s="181"/>
      <c r="AI249" s="185"/>
      <c r="AJ249" s="185"/>
      <c r="AK249" s="50"/>
    </row>
    <row r="250" spans="1:37" ht="18.75" x14ac:dyDescent="0.25">
      <c r="A250" s="111"/>
      <c r="B250" s="199"/>
      <c r="C250" s="194"/>
      <c r="D250" s="19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8"/>
      <c r="S250" s="8"/>
      <c r="T250" s="8"/>
      <c r="U250" s="8"/>
      <c r="V250" s="11">
        <f t="shared" si="57"/>
        <v>0</v>
      </c>
      <c r="W250" s="11">
        <f t="shared" si="58"/>
        <v>0</v>
      </c>
      <c r="X250" s="11">
        <f t="shared" si="59"/>
        <v>0</v>
      </c>
      <c r="Y250" s="62">
        <f t="shared" si="60"/>
        <v>0</v>
      </c>
      <c r="Z250" s="191"/>
      <c r="AA250" s="181"/>
      <c r="AB250" s="181"/>
      <c r="AC250" s="181"/>
      <c r="AD250" s="181"/>
      <c r="AE250" s="181"/>
      <c r="AF250" s="181"/>
      <c r="AG250" s="181"/>
      <c r="AH250" s="181"/>
      <c r="AI250" s="185"/>
      <c r="AJ250" s="185"/>
      <c r="AK250" s="50"/>
    </row>
    <row r="251" spans="1:37" ht="19.5" thickBot="1" x14ac:dyDescent="0.3">
      <c r="A251" s="112"/>
      <c r="B251" s="200"/>
      <c r="C251" s="195"/>
      <c r="D251" s="19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0"/>
      <c r="S251" s="10"/>
      <c r="T251" s="10"/>
      <c r="U251" s="10"/>
      <c r="V251" s="12">
        <f t="shared" si="57"/>
        <v>0</v>
      </c>
      <c r="W251" s="12">
        <f t="shared" si="58"/>
        <v>0</v>
      </c>
      <c r="X251" s="12">
        <f t="shared" si="59"/>
        <v>0</v>
      </c>
      <c r="Y251" s="63">
        <f t="shared" si="60"/>
        <v>0</v>
      </c>
      <c r="Z251" s="192"/>
      <c r="AA251" s="182"/>
      <c r="AB251" s="182"/>
      <c r="AC251" s="182"/>
      <c r="AD251" s="182"/>
      <c r="AE251" s="182"/>
      <c r="AF251" s="182"/>
      <c r="AG251" s="182"/>
      <c r="AH251" s="182"/>
      <c r="AI251" s="186"/>
      <c r="AJ251" s="186"/>
      <c r="AK251" s="50"/>
    </row>
    <row r="252" spans="1:37" ht="18.75" x14ac:dyDescent="0.25">
      <c r="A252" s="123">
        <v>13</v>
      </c>
      <c r="B252" s="198" t="s">
        <v>69</v>
      </c>
      <c r="C252" s="193" t="s">
        <v>19</v>
      </c>
      <c r="D252" s="193">
        <f>160*0.9</f>
        <v>144</v>
      </c>
      <c r="E252" s="14" t="s">
        <v>70</v>
      </c>
      <c r="F252" s="15">
        <v>51.2</v>
      </c>
      <c r="G252" s="15">
        <v>20.100000000000001</v>
      </c>
      <c r="H252" s="15">
        <v>23.6</v>
      </c>
      <c r="I252" s="15">
        <v>49.2</v>
      </c>
      <c r="J252" s="15">
        <v>20.7</v>
      </c>
      <c r="K252" s="15">
        <v>11.3</v>
      </c>
      <c r="L252" s="15">
        <v>62.4</v>
      </c>
      <c r="M252" s="15">
        <v>27.3</v>
      </c>
      <c r="N252" s="15">
        <v>50.4</v>
      </c>
      <c r="O252" s="15">
        <v>91</v>
      </c>
      <c r="P252" s="15">
        <v>27.5</v>
      </c>
      <c r="Q252" s="15">
        <v>56.7</v>
      </c>
      <c r="R252" s="18">
        <v>380</v>
      </c>
      <c r="S252" s="18">
        <v>380</v>
      </c>
      <c r="T252" s="18">
        <v>380</v>
      </c>
      <c r="U252" s="18">
        <v>380</v>
      </c>
      <c r="V252" s="17">
        <f t="shared" si="57"/>
        <v>31.633333333333336</v>
      </c>
      <c r="W252" s="17">
        <f t="shared" si="58"/>
        <v>27.066666666666666</v>
      </c>
      <c r="X252" s="17">
        <f t="shared" si="59"/>
        <v>46.699999999999996</v>
      </c>
      <c r="Y252" s="61">
        <f t="shared" si="60"/>
        <v>58.4</v>
      </c>
      <c r="Z252" s="190">
        <f t="shared" ref="Z252:AB252" si="71">SUM(V252:V271)</f>
        <v>71.600000000000009</v>
      </c>
      <c r="AA252" s="183">
        <f t="shared" si="71"/>
        <v>72.566666666666663</v>
      </c>
      <c r="AB252" s="183">
        <f t="shared" si="71"/>
        <v>103.73333333333332</v>
      </c>
      <c r="AC252" s="183">
        <f>SUM(Y252:Y271)</f>
        <v>122.03333333333333</v>
      </c>
      <c r="AD252" s="180">
        <f t="shared" ref="AD252" si="72">Z252*0.38*0.9*SQRT(3)</f>
        <v>42.413074535100613</v>
      </c>
      <c r="AE252" s="180">
        <f t="shared" si="53"/>
        <v>42.985690532082884</v>
      </c>
      <c r="AF252" s="180">
        <f t="shared" si="53"/>
        <v>61.447620089959536</v>
      </c>
      <c r="AG252" s="180">
        <f t="shared" si="53"/>
        <v>72.287833274210115</v>
      </c>
      <c r="AH252" s="183">
        <f t="shared" ref="AH252" si="73">MAX(Z252:AC271)</f>
        <v>122.03333333333333</v>
      </c>
      <c r="AI252" s="184">
        <f t="shared" ref="AI252" si="74">AH252*0.38*0.9*SQRT(3)</f>
        <v>72.287833274210115</v>
      </c>
      <c r="AJ252" s="184">
        <f t="shared" ref="AJ252" si="75">D252-AI252</f>
        <v>71.712166725789885</v>
      </c>
      <c r="AK252" s="50"/>
    </row>
    <row r="253" spans="1:37" ht="18.75" x14ac:dyDescent="0.25">
      <c r="A253" s="111"/>
      <c r="B253" s="199"/>
      <c r="C253" s="194"/>
      <c r="D253" s="196"/>
      <c r="E253" s="4" t="s">
        <v>68</v>
      </c>
      <c r="F253" s="5">
        <v>30.6</v>
      </c>
      <c r="G253" s="5">
        <v>21.2</v>
      </c>
      <c r="H253" s="5">
        <v>22.1</v>
      </c>
      <c r="I253" s="5">
        <v>30.5</v>
      </c>
      <c r="J253" s="5">
        <v>21.4</v>
      </c>
      <c r="K253" s="5">
        <v>20.7</v>
      </c>
      <c r="L253" s="5">
        <v>37.4</v>
      </c>
      <c r="M253" s="5">
        <v>33.200000000000003</v>
      </c>
      <c r="N253" s="5">
        <v>34.4</v>
      </c>
      <c r="O253" s="5">
        <v>44.3</v>
      </c>
      <c r="P253" s="5">
        <v>20.3</v>
      </c>
      <c r="Q253" s="5">
        <v>26.7</v>
      </c>
      <c r="R253" s="6">
        <v>380</v>
      </c>
      <c r="S253" s="6">
        <v>380</v>
      </c>
      <c r="T253" s="6">
        <v>380</v>
      </c>
      <c r="U253" s="6">
        <v>380</v>
      </c>
      <c r="V253" s="11">
        <f t="shared" si="57"/>
        <v>24.633333333333336</v>
      </c>
      <c r="W253" s="11">
        <f t="shared" si="58"/>
        <v>24.2</v>
      </c>
      <c r="X253" s="11">
        <f t="shared" si="59"/>
        <v>35</v>
      </c>
      <c r="Y253" s="62">
        <f t="shared" si="60"/>
        <v>30.433333333333334</v>
      </c>
      <c r="Z253" s="191"/>
      <c r="AA253" s="181"/>
      <c r="AB253" s="181"/>
      <c r="AC253" s="181"/>
      <c r="AD253" s="181"/>
      <c r="AE253" s="181"/>
      <c r="AF253" s="181"/>
      <c r="AG253" s="181"/>
      <c r="AH253" s="181"/>
      <c r="AI253" s="185"/>
      <c r="AJ253" s="185"/>
      <c r="AK253" s="50"/>
    </row>
    <row r="254" spans="1:37" ht="31.5" x14ac:dyDescent="0.25">
      <c r="A254" s="111"/>
      <c r="B254" s="199"/>
      <c r="C254" s="194"/>
      <c r="D254" s="196"/>
      <c r="E254" s="7" t="s">
        <v>71</v>
      </c>
      <c r="F254" s="7">
        <v>15.3</v>
      </c>
      <c r="G254" s="7">
        <v>11.4</v>
      </c>
      <c r="H254" s="7">
        <v>19.3</v>
      </c>
      <c r="I254" s="7">
        <v>12.4</v>
      </c>
      <c r="J254" s="7">
        <v>29.8</v>
      </c>
      <c r="K254" s="7">
        <v>21.7</v>
      </c>
      <c r="L254" s="7">
        <v>23.7</v>
      </c>
      <c r="M254" s="7">
        <v>21.8</v>
      </c>
      <c r="N254" s="7">
        <v>20.6</v>
      </c>
      <c r="O254" s="7">
        <v>50.1</v>
      </c>
      <c r="P254" s="7">
        <v>26.1</v>
      </c>
      <c r="Q254" s="7">
        <v>23.4</v>
      </c>
      <c r="R254" s="6">
        <v>380</v>
      </c>
      <c r="S254" s="6">
        <v>380</v>
      </c>
      <c r="T254" s="6">
        <v>380</v>
      </c>
      <c r="U254" s="6">
        <v>380</v>
      </c>
      <c r="V254" s="11">
        <f t="shared" si="57"/>
        <v>15.333333333333334</v>
      </c>
      <c r="W254" s="11">
        <f t="shared" si="58"/>
        <v>21.3</v>
      </c>
      <c r="X254" s="11">
        <f t="shared" si="59"/>
        <v>22.033333333333331</v>
      </c>
      <c r="Y254" s="62">
        <f t="shared" si="60"/>
        <v>33.199999999999996</v>
      </c>
      <c r="Z254" s="191"/>
      <c r="AA254" s="181"/>
      <c r="AB254" s="181"/>
      <c r="AC254" s="181"/>
      <c r="AD254" s="181"/>
      <c r="AE254" s="181"/>
      <c r="AF254" s="181"/>
      <c r="AG254" s="181"/>
      <c r="AH254" s="181"/>
      <c r="AI254" s="185"/>
      <c r="AJ254" s="185"/>
      <c r="AK254" s="50"/>
    </row>
    <row r="255" spans="1:37" ht="18.75" x14ac:dyDescent="0.25">
      <c r="A255" s="111"/>
      <c r="B255" s="199"/>
      <c r="C255" s="194"/>
      <c r="D255" s="196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6"/>
      <c r="S255" s="6"/>
      <c r="T255" s="6"/>
      <c r="U255" s="6"/>
      <c r="V255" s="11">
        <f t="shared" si="57"/>
        <v>0</v>
      </c>
      <c r="W255" s="11">
        <f t="shared" si="58"/>
        <v>0</v>
      </c>
      <c r="X255" s="11">
        <f t="shared" si="59"/>
        <v>0</v>
      </c>
      <c r="Y255" s="62">
        <f t="shared" si="60"/>
        <v>0</v>
      </c>
      <c r="Z255" s="191"/>
      <c r="AA255" s="181"/>
      <c r="AB255" s="181"/>
      <c r="AC255" s="181"/>
      <c r="AD255" s="181"/>
      <c r="AE255" s="181"/>
      <c r="AF255" s="181"/>
      <c r="AG255" s="181"/>
      <c r="AH255" s="181"/>
      <c r="AI255" s="185"/>
      <c r="AJ255" s="185"/>
      <c r="AK255" s="50"/>
    </row>
    <row r="256" spans="1:37" ht="18.75" x14ac:dyDescent="0.25">
      <c r="A256" s="111"/>
      <c r="B256" s="199"/>
      <c r="C256" s="194"/>
      <c r="D256" s="19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8"/>
      <c r="S256" s="8"/>
      <c r="T256" s="8"/>
      <c r="U256" s="8"/>
      <c r="V256" s="11">
        <f t="shared" si="57"/>
        <v>0</v>
      </c>
      <c r="W256" s="11">
        <f t="shared" si="58"/>
        <v>0</v>
      </c>
      <c r="X256" s="11">
        <f t="shared" si="59"/>
        <v>0</v>
      </c>
      <c r="Y256" s="62">
        <f t="shared" si="60"/>
        <v>0</v>
      </c>
      <c r="Z256" s="191"/>
      <c r="AA256" s="181"/>
      <c r="AB256" s="181"/>
      <c r="AC256" s="181"/>
      <c r="AD256" s="181"/>
      <c r="AE256" s="181"/>
      <c r="AF256" s="181"/>
      <c r="AG256" s="181"/>
      <c r="AH256" s="181"/>
      <c r="AI256" s="185"/>
      <c r="AJ256" s="185"/>
      <c r="AK256" s="50"/>
    </row>
    <row r="257" spans="1:37" ht="18.75" x14ac:dyDescent="0.25">
      <c r="A257" s="111"/>
      <c r="B257" s="199"/>
      <c r="C257" s="194"/>
      <c r="D257" s="19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6"/>
      <c r="S257" s="6"/>
      <c r="T257" s="6"/>
      <c r="U257" s="6"/>
      <c r="V257" s="11">
        <f t="shared" si="57"/>
        <v>0</v>
      </c>
      <c r="W257" s="11">
        <f t="shared" si="58"/>
        <v>0</v>
      </c>
      <c r="X257" s="11">
        <f t="shared" si="59"/>
        <v>0</v>
      </c>
      <c r="Y257" s="62">
        <f t="shared" si="60"/>
        <v>0</v>
      </c>
      <c r="Z257" s="191"/>
      <c r="AA257" s="181"/>
      <c r="AB257" s="181"/>
      <c r="AC257" s="181"/>
      <c r="AD257" s="181"/>
      <c r="AE257" s="181"/>
      <c r="AF257" s="181"/>
      <c r="AG257" s="181"/>
      <c r="AH257" s="181"/>
      <c r="AI257" s="185"/>
      <c r="AJ257" s="185"/>
      <c r="AK257" s="50"/>
    </row>
    <row r="258" spans="1:37" ht="18.75" x14ac:dyDescent="0.25">
      <c r="A258" s="111"/>
      <c r="B258" s="199"/>
      <c r="C258" s="194"/>
      <c r="D258" s="19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8"/>
      <c r="S258" s="8"/>
      <c r="T258" s="8"/>
      <c r="U258" s="8"/>
      <c r="V258" s="11">
        <f t="shared" si="57"/>
        <v>0</v>
      </c>
      <c r="W258" s="11">
        <f t="shared" si="58"/>
        <v>0</v>
      </c>
      <c r="X258" s="11">
        <f t="shared" si="59"/>
        <v>0</v>
      </c>
      <c r="Y258" s="62">
        <f t="shared" si="60"/>
        <v>0</v>
      </c>
      <c r="Z258" s="191"/>
      <c r="AA258" s="181"/>
      <c r="AB258" s="181"/>
      <c r="AC258" s="181"/>
      <c r="AD258" s="181"/>
      <c r="AE258" s="181"/>
      <c r="AF258" s="181"/>
      <c r="AG258" s="181"/>
      <c r="AH258" s="181"/>
      <c r="AI258" s="185"/>
      <c r="AJ258" s="185"/>
      <c r="AK258" s="50"/>
    </row>
    <row r="259" spans="1:37" ht="18.75" x14ac:dyDescent="0.25">
      <c r="A259" s="111"/>
      <c r="B259" s="199"/>
      <c r="C259" s="194"/>
      <c r="D259" s="196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6"/>
      <c r="S259" s="6"/>
      <c r="T259" s="6"/>
      <c r="U259" s="6"/>
      <c r="V259" s="11">
        <f t="shared" si="57"/>
        <v>0</v>
      </c>
      <c r="W259" s="11">
        <f t="shared" si="58"/>
        <v>0</v>
      </c>
      <c r="X259" s="11">
        <f t="shared" si="59"/>
        <v>0</v>
      </c>
      <c r="Y259" s="62">
        <f t="shared" si="60"/>
        <v>0</v>
      </c>
      <c r="Z259" s="191"/>
      <c r="AA259" s="181"/>
      <c r="AB259" s="181"/>
      <c r="AC259" s="181"/>
      <c r="AD259" s="181"/>
      <c r="AE259" s="181"/>
      <c r="AF259" s="181"/>
      <c r="AG259" s="181"/>
      <c r="AH259" s="181"/>
      <c r="AI259" s="185"/>
      <c r="AJ259" s="185"/>
      <c r="AK259" s="50"/>
    </row>
    <row r="260" spans="1:37" ht="18.75" x14ac:dyDescent="0.25">
      <c r="A260" s="111"/>
      <c r="B260" s="199"/>
      <c r="C260" s="194"/>
      <c r="D260" s="19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8"/>
      <c r="S260" s="8"/>
      <c r="T260" s="8"/>
      <c r="U260" s="8"/>
      <c r="V260" s="11">
        <f t="shared" si="57"/>
        <v>0</v>
      </c>
      <c r="W260" s="11">
        <f t="shared" si="58"/>
        <v>0</v>
      </c>
      <c r="X260" s="11">
        <f t="shared" si="59"/>
        <v>0</v>
      </c>
      <c r="Y260" s="62">
        <f t="shared" si="60"/>
        <v>0</v>
      </c>
      <c r="Z260" s="191"/>
      <c r="AA260" s="181"/>
      <c r="AB260" s="181"/>
      <c r="AC260" s="181"/>
      <c r="AD260" s="181"/>
      <c r="AE260" s="181"/>
      <c r="AF260" s="181"/>
      <c r="AG260" s="181"/>
      <c r="AH260" s="181"/>
      <c r="AI260" s="185"/>
      <c r="AJ260" s="185"/>
      <c r="AK260" s="50"/>
    </row>
    <row r="261" spans="1:37" ht="18.75" x14ac:dyDescent="0.25">
      <c r="A261" s="111"/>
      <c r="B261" s="199"/>
      <c r="C261" s="194"/>
      <c r="D261" s="196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6"/>
      <c r="S261" s="6"/>
      <c r="T261" s="6"/>
      <c r="U261" s="6"/>
      <c r="V261" s="11">
        <f t="shared" si="57"/>
        <v>0</v>
      </c>
      <c r="W261" s="11">
        <f t="shared" si="58"/>
        <v>0</v>
      </c>
      <c r="X261" s="11">
        <f t="shared" si="59"/>
        <v>0</v>
      </c>
      <c r="Y261" s="62">
        <f t="shared" si="60"/>
        <v>0</v>
      </c>
      <c r="Z261" s="191"/>
      <c r="AA261" s="181"/>
      <c r="AB261" s="181"/>
      <c r="AC261" s="181"/>
      <c r="AD261" s="181"/>
      <c r="AE261" s="181"/>
      <c r="AF261" s="181"/>
      <c r="AG261" s="181"/>
      <c r="AH261" s="181"/>
      <c r="AI261" s="185"/>
      <c r="AJ261" s="185"/>
      <c r="AK261" s="50"/>
    </row>
    <row r="262" spans="1:37" ht="18.75" x14ac:dyDescent="0.25">
      <c r="A262" s="111"/>
      <c r="B262" s="199"/>
      <c r="C262" s="194"/>
      <c r="D262" s="19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8"/>
      <c r="S262" s="8"/>
      <c r="T262" s="8"/>
      <c r="U262" s="8"/>
      <c r="V262" s="11">
        <f t="shared" si="57"/>
        <v>0</v>
      </c>
      <c r="W262" s="11">
        <f t="shared" si="58"/>
        <v>0</v>
      </c>
      <c r="X262" s="11">
        <f t="shared" si="59"/>
        <v>0</v>
      </c>
      <c r="Y262" s="62">
        <f t="shared" si="60"/>
        <v>0</v>
      </c>
      <c r="Z262" s="191"/>
      <c r="AA262" s="181"/>
      <c r="AB262" s="181"/>
      <c r="AC262" s="181"/>
      <c r="AD262" s="181"/>
      <c r="AE262" s="181"/>
      <c r="AF262" s="181"/>
      <c r="AG262" s="181"/>
      <c r="AH262" s="181"/>
      <c r="AI262" s="185"/>
      <c r="AJ262" s="185"/>
      <c r="AK262" s="50"/>
    </row>
    <row r="263" spans="1:37" ht="18.75" x14ac:dyDescent="0.25">
      <c r="A263" s="111"/>
      <c r="B263" s="199"/>
      <c r="C263" s="194"/>
      <c r="D263" s="196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6"/>
      <c r="S263" s="6"/>
      <c r="T263" s="6"/>
      <c r="U263" s="6"/>
      <c r="V263" s="11">
        <f t="shared" si="57"/>
        <v>0</v>
      </c>
      <c r="W263" s="11">
        <f t="shared" si="58"/>
        <v>0</v>
      </c>
      <c r="X263" s="11">
        <f t="shared" si="59"/>
        <v>0</v>
      </c>
      <c r="Y263" s="62">
        <f t="shared" si="60"/>
        <v>0</v>
      </c>
      <c r="Z263" s="191"/>
      <c r="AA263" s="181"/>
      <c r="AB263" s="181"/>
      <c r="AC263" s="181"/>
      <c r="AD263" s="181"/>
      <c r="AE263" s="181"/>
      <c r="AF263" s="181"/>
      <c r="AG263" s="181"/>
      <c r="AH263" s="181"/>
      <c r="AI263" s="185"/>
      <c r="AJ263" s="185"/>
      <c r="AK263" s="50"/>
    </row>
    <row r="264" spans="1:37" ht="18.75" x14ac:dyDescent="0.25">
      <c r="A264" s="111"/>
      <c r="B264" s="199"/>
      <c r="C264" s="194"/>
      <c r="D264" s="19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8"/>
      <c r="S264" s="8"/>
      <c r="T264" s="8"/>
      <c r="U264" s="8"/>
      <c r="V264" s="11">
        <f t="shared" si="57"/>
        <v>0</v>
      </c>
      <c r="W264" s="11">
        <f t="shared" si="58"/>
        <v>0</v>
      </c>
      <c r="X264" s="11">
        <f t="shared" si="59"/>
        <v>0</v>
      </c>
      <c r="Y264" s="62">
        <f t="shared" si="60"/>
        <v>0</v>
      </c>
      <c r="Z264" s="191"/>
      <c r="AA264" s="181"/>
      <c r="AB264" s="181"/>
      <c r="AC264" s="181"/>
      <c r="AD264" s="181"/>
      <c r="AE264" s="181"/>
      <c r="AF264" s="181"/>
      <c r="AG264" s="181"/>
      <c r="AH264" s="181"/>
      <c r="AI264" s="185"/>
      <c r="AJ264" s="185"/>
      <c r="AK264" s="50"/>
    </row>
    <row r="265" spans="1:37" ht="18.75" x14ac:dyDescent="0.25">
      <c r="A265" s="111"/>
      <c r="B265" s="199"/>
      <c r="C265" s="194"/>
      <c r="D265" s="196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6"/>
      <c r="S265" s="6"/>
      <c r="T265" s="6"/>
      <c r="U265" s="6"/>
      <c r="V265" s="11">
        <f t="shared" si="57"/>
        <v>0</v>
      </c>
      <c r="W265" s="11">
        <f t="shared" si="58"/>
        <v>0</v>
      </c>
      <c r="X265" s="11">
        <f t="shared" si="59"/>
        <v>0</v>
      </c>
      <c r="Y265" s="62">
        <f t="shared" si="60"/>
        <v>0</v>
      </c>
      <c r="Z265" s="191"/>
      <c r="AA265" s="181"/>
      <c r="AB265" s="181"/>
      <c r="AC265" s="181"/>
      <c r="AD265" s="181"/>
      <c r="AE265" s="181"/>
      <c r="AF265" s="181"/>
      <c r="AG265" s="181"/>
      <c r="AH265" s="181"/>
      <c r="AI265" s="185"/>
      <c r="AJ265" s="185"/>
      <c r="AK265" s="50"/>
    </row>
    <row r="266" spans="1:37" ht="18.75" x14ac:dyDescent="0.25">
      <c r="A266" s="111"/>
      <c r="B266" s="199"/>
      <c r="C266" s="194"/>
      <c r="D266" s="19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8"/>
      <c r="S266" s="8"/>
      <c r="T266" s="8"/>
      <c r="U266" s="8"/>
      <c r="V266" s="11">
        <f t="shared" si="57"/>
        <v>0</v>
      </c>
      <c r="W266" s="11">
        <f t="shared" si="58"/>
        <v>0</v>
      </c>
      <c r="X266" s="11">
        <f t="shared" si="59"/>
        <v>0</v>
      </c>
      <c r="Y266" s="62">
        <f t="shared" si="60"/>
        <v>0</v>
      </c>
      <c r="Z266" s="191"/>
      <c r="AA266" s="181"/>
      <c r="AB266" s="181"/>
      <c r="AC266" s="181"/>
      <c r="AD266" s="181"/>
      <c r="AE266" s="181"/>
      <c r="AF266" s="181"/>
      <c r="AG266" s="181"/>
      <c r="AH266" s="181"/>
      <c r="AI266" s="185"/>
      <c r="AJ266" s="185"/>
      <c r="AK266" s="50"/>
    </row>
    <row r="267" spans="1:37" ht="18.75" x14ac:dyDescent="0.25">
      <c r="A267" s="111"/>
      <c r="B267" s="199"/>
      <c r="C267" s="194"/>
      <c r="D267" s="196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6"/>
      <c r="S267" s="6"/>
      <c r="T267" s="6"/>
      <c r="U267" s="6"/>
      <c r="V267" s="11">
        <f t="shared" si="57"/>
        <v>0</v>
      </c>
      <c r="W267" s="11">
        <f t="shared" si="58"/>
        <v>0</v>
      </c>
      <c r="X267" s="11">
        <f t="shared" si="59"/>
        <v>0</v>
      </c>
      <c r="Y267" s="62">
        <f t="shared" si="60"/>
        <v>0</v>
      </c>
      <c r="Z267" s="191"/>
      <c r="AA267" s="181"/>
      <c r="AB267" s="181"/>
      <c r="AC267" s="181"/>
      <c r="AD267" s="181"/>
      <c r="AE267" s="181"/>
      <c r="AF267" s="181"/>
      <c r="AG267" s="181"/>
      <c r="AH267" s="181"/>
      <c r="AI267" s="185"/>
      <c r="AJ267" s="185"/>
      <c r="AK267" s="50"/>
    </row>
    <row r="268" spans="1:37" ht="18.75" x14ac:dyDescent="0.25">
      <c r="A268" s="111"/>
      <c r="B268" s="199"/>
      <c r="C268" s="194"/>
      <c r="D268" s="19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8"/>
      <c r="S268" s="8"/>
      <c r="T268" s="8"/>
      <c r="U268" s="8"/>
      <c r="V268" s="11">
        <f t="shared" ref="V268:V331" si="76">IF(AND(F268=0,G268=0,H268=0),0,IF(AND(F268=0,G268=0),H268,IF(AND(F268=0,H268=0),G268,IF(AND(G268=0,H268=0),F268,IF(F268=0,(G268+H268)/2,IF(G268=0,(F268+H268)/2,IF(H268=0,(F268+G268)/2,(F268+G268+H268)/3)))))))</f>
        <v>0</v>
      </c>
      <c r="W268" s="11">
        <f t="shared" ref="W268:W331" si="77">IF(AND(I268=0,J268=0,K268=0),0,IF(AND(I268=0,J268=0),K268,IF(AND(I268=0,K268=0),J268,IF(AND(J268=0,K268=0),I268,IF(I268=0,(J268+K268)/2,IF(J268=0,(I268+K268)/2,IF(K268=0,(I268+J268)/2,(I268+J268+K268)/3)))))))</f>
        <v>0</v>
      </c>
      <c r="X268" s="11">
        <f t="shared" ref="X268:X331" si="78">IF(AND(L268=0,M268=0,N268=0),0,IF(AND(L268=0,M268=0),N268,IF(AND(L268=0,N268=0),M268,IF(AND(M268=0,N268=0),L268,IF(L268=0,(M268+N268)/2,IF(M268=0,(L268+N268)/2,IF(N268=0,(L268+M268)/2,(L268+M268+N268)/3)))))))</f>
        <v>0</v>
      </c>
      <c r="Y268" s="62">
        <f t="shared" ref="Y268:Y331" si="79">IF(AND(O268=0,P268=0,Q268=0),0,IF(AND(O268=0,P268=0),Q268,IF(AND(O268=0,Q268=0),P268,IF(AND(P268=0,Q268=0),O268,IF(O268=0,(P268+Q268)/2,IF(P268=0,(O268+Q268)/2,IF(Q268=0,(O268+P268)/2,(O268+P268+Q268)/3)))))))</f>
        <v>0</v>
      </c>
      <c r="Z268" s="191"/>
      <c r="AA268" s="181"/>
      <c r="AB268" s="181"/>
      <c r="AC268" s="181"/>
      <c r="AD268" s="181"/>
      <c r="AE268" s="181"/>
      <c r="AF268" s="181"/>
      <c r="AG268" s="181"/>
      <c r="AH268" s="181"/>
      <c r="AI268" s="185"/>
      <c r="AJ268" s="185"/>
      <c r="AK268" s="50"/>
    </row>
    <row r="269" spans="1:37" ht="18.75" x14ac:dyDescent="0.25">
      <c r="A269" s="111"/>
      <c r="B269" s="199"/>
      <c r="C269" s="194"/>
      <c r="D269" s="196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6"/>
      <c r="S269" s="6"/>
      <c r="T269" s="6"/>
      <c r="U269" s="6"/>
      <c r="V269" s="11">
        <f t="shared" si="76"/>
        <v>0</v>
      </c>
      <c r="W269" s="11">
        <f t="shared" si="77"/>
        <v>0</v>
      </c>
      <c r="X269" s="11">
        <f t="shared" si="78"/>
        <v>0</v>
      </c>
      <c r="Y269" s="62">
        <f t="shared" si="79"/>
        <v>0</v>
      </c>
      <c r="Z269" s="191"/>
      <c r="AA269" s="181"/>
      <c r="AB269" s="181"/>
      <c r="AC269" s="181"/>
      <c r="AD269" s="181"/>
      <c r="AE269" s="181"/>
      <c r="AF269" s="181"/>
      <c r="AG269" s="181"/>
      <c r="AH269" s="181"/>
      <c r="AI269" s="185"/>
      <c r="AJ269" s="185"/>
      <c r="AK269" s="50"/>
    </row>
    <row r="270" spans="1:37" ht="18.75" x14ac:dyDescent="0.25">
      <c r="A270" s="111"/>
      <c r="B270" s="199"/>
      <c r="C270" s="194"/>
      <c r="D270" s="19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8"/>
      <c r="S270" s="8"/>
      <c r="T270" s="8"/>
      <c r="U270" s="8"/>
      <c r="V270" s="11">
        <f t="shared" si="76"/>
        <v>0</v>
      </c>
      <c r="W270" s="11">
        <f t="shared" si="77"/>
        <v>0</v>
      </c>
      <c r="X270" s="11">
        <f t="shared" si="78"/>
        <v>0</v>
      </c>
      <c r="Y270" s="62">
        <f t="shared" si="79"/>
        <v>0</v>
      </c>
      <c r="Z270" s="191"/>
      <c r="AA270" s="181"/>
      <c r="AB270" s="181"/>
      <c r="AC270" s="181"/>
      <c r="AD270" s="181"/>
      <c r="AE270" s="181"/>
      <c r="AF270" s="181"/>
      <c r="AG270" s="181"/>
      <c r="AH270" s="181"/>
      <c r="AI270" s="185"/>
      <c r="AJ270" s="185"/>
      <c r="AK270" s="50"/>
    </row>
    <row r="271" spans="1:37" ht="19.5" thickBot="1" x14ac:dyDescent="0.3">
      <c r="A271" s="112"/>
      <c r="B271" s="200"/>
      <c r="C271" s="195"/>
      <c r="D271" s="19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0"/>
      <c r="S271" s="10"/>
      <c r="T271" s="10"/>
      <c r="U271" s="10"/>
      <c r="V271" s="12">
        <f t="shared" si="76"/>
        <v>0</v>
      </c>
      <c r="W271" s="12">
        <f t="shared" si="77"/>
        <v>0</v>
      </c>
      <c r="X271" s="12">
        <f t="shared" si="78"/>
        <v>0</v>
      </c>
      <c r="Y271" s="63">
        <f t="shared" si="79"/>
        <v>0</v>
      </c>
      <c r="Z271" s="192"/>
      <c r="AA271" s="182"/>
      <c r="AB271" s="182"/>
      <c r="AC271" s="182"/>
      <c r="AD271" s="182"/>
      <c r="AE271" s="182"/>
      <c r="AF271" s="182"/>
      <c r="AG271" s="182"/>
      <c r="AH271" s="182"/>
      <c r="AI271" s="186"/>
      <c r="AJ271" s="186"/>
      <c r="AK271" s="50"/>
    </row>
    <row r="272" spans="1:37" ht="18.75" x14ac:dyDescent="0.25">
      <c r="A272" s="123">
        <v>14</v>
      </c>
      <c r="B272" s="198" t="s">
        <v>72</v>
      </c>
      <c r="C272" s="193" t="s">
        <v>19</v>
      </c>
      <c r="D272" s="193">
        <f>160*0.9</f>
        <v>144</v>
      </c>
      <c r="E272" s="14" t="s">
        <v>73</v>
      </c>
      <c r="F272" s="15">
        <v>38.5</v>
      </c>
      <c r="G272" s="15">
        <v>16.100000000000001</v>
      </c>
      <c r="H272" s="15">
        <v>4.2</v>
      </c>
      <c r="I272" s="15">
        <v>45.5</v>
      </c>
      <c r="J272" s="15">
        <v>21.8</v>
      </c>
      <c r="K272" s="15">
        <v>16.5</v>
      </c>
      <c r="L272" s="15">
        <v>41.1</v>
      </c>
      <c r="M272" s="15">
        <v>6.7</v>
      </c>
      <c r="N272" s="15">
        <v>1.8</v>
      </c>
      <c r="O272" s="15">
        <v>42.4</v>
      </c>
      <c r="P272" s="15">
        <v>13.8</v>
      </c>
      <c r="Q272" s="15">
        <v>1.6</v>
      </c>
      <c r="R272" s="18">
        <v>380</v>
      </c>
      <c r="S272" s="18">
        <v>380</v>
      </c>
      <c r="T272" s="18">
        <v>380</v>
      </c>
      <c r="U272" s="18">
        <v>380</v>
      </c>
      <c r="V272" s="17">
        <f t="shared" si="76"/>
        <v>19.600000000000001</v>
      </c>
      <c r="W272" s="17">
        <f t="shared" si="77"/>
        <v>27.933333333333334</v>
      </c>
      <c r="X272" s="17">
        <f t="shared" si="78"/>
        <v>16.533333333333335</v>
      </c>
      <c r="Y272" s="61">
        <f t="shared" si="79"/>
        <v>19.266666666666669</v>
      </c>
      <c r="Z272" s="190">
        <f t="shared" ref="Z272:AB272" si="80">SUM(V272:V291)</f>
        <v>30</v>
      </c>
      <c r="AA272" s="183">
        <f t="shared" si="80"/>
        <v>38.6</v>
      </c>
      <c r="AB272" s="183">
        <f t="shared" si="80"/>
        <v>25.733333333333334</v>
      </c>
      <c r="AC272" s="183">
        <f>SUM(Y272:Y291)</f>
        <v>43.333333333333336</v>
      </c>
      <c r="AD272" s="180">
        <f t="shared" ref="AD272:AG292" si="81">Z272*0.38*0.9*SQRT(3)</f>
        <v>17.77084128565668</v>
      </c>
      <c r="AE272" s="180">
        <f t="shared" si="81"/>
        <v>22.865149120878264</v>
      </c>
      <c r="AF272" s="180">
        <f t="shared" si="81"/>
        <v>15.243432747252175</v>
      </c>
      <c r="AG272" s="180">
        <f t="shared" si="81"/>
        <v>25.668992968170762</v>
      </c>
      <c r="AH272" s="183">
        <f t="shared" ref="AH272" si="82">MAX(Z272:AC291)</f>
        <v>43.333333333333336</v>
      </c>
      <c r="AI272" s="184">
        <f t="shared" ref="AI272" si="83">AH272*0.38*0.9*SQRT(3)</f>
        <v>25.668992968170762</v>
      </c>
      <c r="AJ272" s="184">
        <f t="shared" ref="AJ272" si="84">D272-AI272</f>
        <v>118.33100703182924</v>
      </c>
      <c r="AK272" s="50"/>
    </row>
    <row r="273" spans="1:37" ht="18.75" x14ac:dyDescent="0.25">
      <c r="A273" s="111"/>
      <c r="B273" s="199"/>
      <c r="C273" s="194"/>
      <c r="D273" s="196"/>
      <c r="E273" s="4" t="s">
        <v>68</v>
      </c>
      <c r="F273" s="5">
        <v>1.5</v>
      </c>
      <c r="G273" s="5">
        <v>25.4</v>
      </c>
      <c r="H273" s="5">
        <v>4.3</v>
      </c>
      <c r="I273" s="5">
        <v>4</v>
      </c>
      <c r="J273" s="5">
        <v>12</v>
      </c>
      <c r="K273" s="5">
        <v>16</v>
      </c>
      <c r="L273" s="5">
        <v>1.7</v>
      </c>
      <c r="M273" s="5">
        <v>16.3</v>
      </c>
      <c r="N273" s="5">
        <v>9.6</v>
      </c>
      <c r="O273" s="5">
        <v>14.7</v>
      </c>
      <c r="P273" s="5">
        <v>48.8</v>
      </c>
      <c r="Q273" s="5">
        <v>8.6999999999999993</v>
      </c>
      <c r="R273" s="6">
        <v>380</v>
      </c>
      <c r="S273" s="6">
        <v>380</v>
      </c>
      <c r="T273" s="6">
        <v>380</v>
      </c>
      <c r="U273" s="6">
        <v>380</v>
      </c>
      <c r="V273" s="11">
        <f t="shared" si="76"/>
        <v>10.4</v>
      </c>
      <c r="W273" s="11">
        <f t="shared" si="77"/>
        <v>10.666666666666666</v>
      </c>
      <c r="X273" s="11">
        <f t="shared" si="78"/>
        <v>9.2000000000000011</v>
      </c>
      <c r="Y273" s="62">
        <f t="shared" si="79"/>
        <v>24.066666666666666</v>
      </c>
      <c r="Z273" s="191"/>
      <c r="AA273" s="181"/>
      <c r="AB273" s="181"/>
      <c r="AC273" s="181"/>
      <c r="AD273" s="181"/>
      <c r="AE273" s="181"/>
      <c r="AF273" s="181"/>
      <c r="AG273" s="181"/>
      <c r="AH273" s="181"/>
      <c r="AI273" s="185"/>
      <c r="AJ273" s="185"/>
      <c r="AK273" s="50"/>
    </row>
    <row r="274" spans="1:37" ht="18.75" x14ac:dyDescent="0.25">
      <c r="A274" s="111"/>
      <c r="B274" s="199"/>
      <c r="C274" s="194"/>
      <c r="D274" s="19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8"/>
      <c r="S274" s="8"/>
      <c r="T274" s="8"/>
      <c r="U274" s="8"/>
      <c r="V274" s="11">
        <f t="shared" si="76"/>
        <v>0</v>
      </c>
      <c r="W274" s="11">
        <f t="shared" si="77"/>
        <v>0</v>
      </c>
      <c r="X274" s="11">
        <f t="shared" si="78"/>
        <v>0</v>
      </c>
      <c r="Y274" s="62">
        <f t="shared" si="79"/>
        <v>0</v>
      </c>
      <c r="Z274" s="191"/>
      <c r="AA274" s="181"/>
      <c r="AB274" s="181"/>
      <c r="AC274" s="181"/>
      <c r="AD274" s="181"/>
      <c r="AE274" s="181"/>
      <c r="AF274" s="181"/>
      <c r="AG274" s="181"/>
      <c r="AH274" s="181"/>
      <c r="AI274" s="185"/>
      <c r="AJ274" s="185"/>
      <c r="AK274" s="50"/>
    </row>
    <row r="275" spans="1:37" ht="18.75" x14ac:dyDescent="0.25">
      <c r="A275" s="111"/>
      <c r="B275" s="199"/>
      <c r="C275" s="194"/>
      <c r="D275" s="196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6"/>
      <c r="S275" s="6"/>
      <c r="T275" s="6"/>
      <c r="U275" s="6"/>
      <c r="V275" s="11">
        <f t="shared" si="76"/>
        <v>0</v>
      </c>
      <c r="W275" s="11">
        <f t="shared" si="77"/>
        <v>0</v>
      </c>
      <c r="X275" s="11">
        <f t="shared" si="78"/>
        <v>0</v>
      </c>
      <c r="Y275" s="62">
        <f t="shared" si="79"/>
        <v>0</v>
      </c>
      <c r="Z275" s="191"/>
      <c r="AA275" s="181"/>
      <c r="AB275" s="181"/>
      <c r="AC275" s="181"/>
      <c r="AD275" s="181"/>
      <c r="AE275" s="181"/>
      <c r="AF275" s="181"/>
      <c r="AG275" s="181"/>
      <c r="AH275" s="181"/>
      <c r="AI275" s="185"/>
      <c r="AJ275" s="185"/>
      <c r="AK275" s="50"/>
    </row>
    <row r="276" spans="1:37" ht="18.75" x14ac:dyDescent="0.25">
      <c r="A276" s="111"/>
      <c r="B276" s="199"/>
      <c r="C276" s="194"/>
      <c r="D276" s="19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8"/>
      <c r="S276" s="8"/>
      <c r="T276" s="8"/>
      <c r="U276" s="8"/>
      <c r="V276" s="11">
        <f t="shared" si="76"/>
        <v>0</v>
      </c>
      <c r="W276" s="11">
        <f t="shared" si="77"/>
        <v>0</v>
      </c>
      <c r="X276" s="11">
        <f t="shared" si="78"/>
        <v>0</v>
      </c>
      <c r="Y276" s="62">
        <f t="shared" si="79"/>
        <v>0</v>
      </c>
      <c r="Z276" s="191"/>
      <c r="AA276" s="181"/>
      <c r="AB276" s="181"/>
      <c r="AC276" s="181"/>
      <c r="AD276" s="181"/>
      <c r="AE276" s="181"/>
      <c r="AF276" s="181"/>
      <c r="AG276" s="181"/>
      <c r="AH276" s="181"/>
      <c r="AI276" s="185"/>
      <c r="AJ276" s="185"/>
      <c r="AK276" s="50"/>
    </row>
    <row r="277" spans="1:37" ht="18.75" x14ac:dyDescent="0.25">
      <c r="A277" s="111"/>
      <c r="B277" s="199"/>
      <c r="C277" s="194"/>
      <c r="D277" s="196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6"/>
      <c r="S277" s="6"/>
      <c r="T277" s="6"/>
      <c r="U277" s="6"/>
      <c r="V277" s="11">
        <f t="shared" si="76"/>
        <v>0</v>
      </c>
      <c r="W277" s="11">
        <f t="shared" si="77"/>
        <v>0</v>
      </c>
      <c r="X277" s="11">
        <f t="shared" si="78"/>
        <v>0</v>
      </c>
      <c r="Y277" s="62">
        <f t="shared" si="79"/>
        <v>0</v>
      </c>
      <c r="Z277" s="191"/>
      <c r="AA277" s="181"/>
      <c r="AB277" s="181"/>
      <c r="AC277" s="181"/>
      <c r="AD277" s="181"/>
      <c r="AE277" s="181"/>
      <c r="AF277" s="181"/>
      <c r="AG277" s="181"/>
      <c r="AH277" s="181"/>
      <c r="AI277" s="185"/>
      <c r="AJ277" s="185"/>
      <c r="AK277" s="50"/>
    </row>
    <row r="278" spans="1:37" ht="18.75" x14ac:dyDescent="0.25">
      <c r="A278" s="111"/>
      <c r="B278" s="199"/>
      <c r="C278" s="194"/>
      <c r="D278" s="19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8"/>
      <c r="S278" s="8"/>
      <c r="T278" s="8"/>
      <c r="U278" s="8"/>
      <c r="V278" s="11">
        <f t="shared" si="76"/>
        <v>0</v>
      </c>
      <c r="W278" s="11">
        <f t="shared" si="77"/>
        <v>0</v>
      </c>
      <c r="X278" s="11">
        <f t="shared" si="78"/>
        <v>0</v>
      </c>
      <c r="Y278" s="62">
        <f t="shared" si="79"/>
        <v>0</v>
      </c>
      <c r="Z278" s="191"/>
      <c r="AA278" s="181"/>
      <c r="AB278" s="181"/>
      <c r="AC278" s="181"/>
      <c r="AD278" s="181"/>
      <c r="AE278" s="181"/>
      <c r="AF278" s="181"/>
      <c r="AG278" s="181"/>
      <c r="AH278" s="181"/>
      <c r="AI278" s="185"/>
      <c r="AJ278" s="185"/>
      <c r="AK278" s="50"/>
    </row>
    <row r="279" spans="1:37" ht="18.75" x14ac:dyDescent="0.25">
      <c r="A279" s="111"/>
      <c r="B279" s="199"/>
      <c r="C279" s="194"/>
      <c r="D279" s="196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6"/>
      <c r="S279" s="6"/>
      <c r="T279" s="6"/>
      <c r="U279" s="6"/>
      <c r="V279" s="11">
        <f t="shared" si="76"/>
        <v>0</v>
      </c>
      <c r="W279" s="11">
        <f t="shared" si="77"/>
        <v>0</v>
      </c>
      <c r="X279" s="11">
        <f t="shared" si="78"/>
        <v>0</v>
      </c>
      <c r="Y279" s="62">
        <f t="shared" si="79"/>
        <v>0</v>
      </c>
      <c r="Z279" s="191"/>
      <c r="AA279" s="181"/>
      <c r="AB279" s="181"/>
      <c r="AC279" s="181"/>
      <c r="AD279" s="181"/>
      <c r="AE279" s="181"/>
      <c r="AF279" s="181"/>
      <c r="AG279" s="181"/>
      <c r="AH279" s="181"/>
      <c r="AI279" s="185"/>
      <c r="AJ279" s="185"/>
      <c r="AK279" s="50"/>
    </row>
    <row r="280" spans="1:37" ht="18.75" x14ac:dyDescent="0.25">
      <c r="A280" s="111"/>
      <c r="B280" s="199"/>
      <c r="C280" s="194"/>
      <c r="D280" s="19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8"/>
      <c r="S280" s="8"/>
      <c r="T280" s="8"/>
      <c r="U280" s="8"/>
      <c r="V280" s="11">
        <f t="shared" si="76"/>
        <v>0</v>
      </c>
      <c r="W280" s="11">
        <f t="shared" si="77"/>
        <v>0</v>
      </c>
      <c r="X280" s="11">
        <f t="shared" si="78"/>
        <v>0</v>
      </c>
      <c r="Y280" s="62">
        <f t="shared" si="79"/>
        <v>0</v>
      </c>
      <c r="Z280" s="191"/>
      <c r="AA280" s="181"/>
      <c r="AB280" s="181"/>
      <c r="AC280" s="181"/>
      <c r="AD280" s="181"/>
      <c r="AE280" s="181"/>
      <c r="AF280" s="181"/>
      <c r="AG280" s="181"/>
      <c r="AH280" s="181"/>
      <c r="AI280" s="185"/>
      <c r="AJ280" s="185"/>
      <c r="AK280" s="50"/>
    </row>
    <row r="281" spans="1:37" ht="18.75" x14ac:dyDescent="0.25">
      <c r="A281" s="111"/>
      <c r="B281" s="199"/>
      <c r="C281" s="194"/>
      <c r="D281" s="196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6"/>
      <c r="S281" s="6"/>
      <c r="T281" s="6"/>
      <c r="U281" s="6"/>
      <c r="V281" s="11">
        <f t="shared" si="76"/>
        <v>0</v>
      </c>
      <c r="W281" s="11">
        <f t="shared" si="77"/>
        <v>0</v>
      </c>
      <c r="X281" s="11">
        <f t="shared" si="78"/>
        <v>0</v>
      </c>
      <c r="Y281" s="62">
        <f t="shared" si="79"/>
        <v>0</v>
      </c>
      <c r="Z281" s="191"/>
      <c r="AA281" s="181"/>
      <c r="AB281" s="181"/>
      <c r="AC281" s="181"/>
      <c r="AD281" s="181"/>
      <c r="AE281" s="181"/>
      <c r="AF281" s="181"/>
      <c r="AG281" s="181"/>
      <c r="AH281" s="181"/>
      <c r="AI281" s="185"/>
      <c r="AJ281" s="185"/>
      <c r="AK281" s="50"/>
    </row>
    <row r="282" spans="1:37" ht="18.75" x14ac:dyDescent="0.25">
      <c r="A282" s="111"/>
      <c r="B282" s="199"/>
      <c r="C282" s="194"/>
      <c r="D282" s="19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8"/>
      <c r="S282" s="8"/>
      <c r="T282" s="8"/>
      <c r="U282" s="8"/>
      <c r="V282" s="11">
        <f t="shared" si="76"/>
        <v>0</v>
      </c>
      <c r="W282" s="11">
        <f t="shared" si="77"/>
        <v>0</v>
      </c>
      <c r="X282" s="11">
        <f t="shared" si="78"/>
        <v>0</v>
      </c>
      <c r="Y282" s="62">
        <f t="shared" si="79"/>
        <v>0</v>
      </c>
      <c r="Z282" s="191"/>
      <c r="AA282" s="181"/>
      <c r="AB282" s="181"/>
      <c r="AC282" s="181"/>
      <c r="AD282" s="181"/>
      <c r="AE282" s="181"/>
      <c r="AF282" s="181"/>
      <c r="AG282" s="181"/>
      <c r="AH282" s="181"/>
      <c r="AI282" s="185"/>
      <c r="AJ282" s="185"/>
      <c r="AK282" s="50"/>
    </row>
    <row r="283" spans="1:37" ht="18.75" x14ac:dyDescent="0.25">
      <c r="A283" s="111"/>
      <c r="B283" s="199"/>
      <c r="C283" s="194"/>
      <c r="D283" s="196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6"/>
      <c r="S283" s="6"/>
      <c r="T283" s="6"/>
      <c r="U283" s="6"/>
      <c r="V283" s="11">
        <f t="shared" si="76"/>
        <v>0</v>
      </c>
      <c r="W283" s="11">
        <f t="shared" si="77"/>
        <v>0</v>
      </c>
      <c r="X283" s="11">
        <f t="shared" si="78"/>
        <v>0</v>
      </c>
      <c r="Y283" s="62">
        <f t="shared" si="79"/>
        <v>0</v>
      </c>
      <c r="Z283" s="191"/>
      <c r="AA283" s="181"/>
      <c r="AB283" s="181"/>
      <c r="AC283" s="181"/>
      <c r="AD283" s="181"/>
      <c r="AE283" s="181"/>
      <c r="AF283" s="181"/>
      <c r="AG283" s="181"/>
      <c r="AH283" s="181"/>
      <c r="AI283" s="185"/>
      <c r="AJ283" s="185"/>
      <c r="AK283" s="50"/>
    </row>
    <row r="284" spans="1:37" ht="18.75" x14ac:dyDescent="0.25">
      <c r="A284" s="111"/>
      <c r="B284" s="199"/>
      <c r="C284" s="194"/>
      <c r="D284" s="19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8"/>
      <c r="S284" s="8"/>
      <c r="T284" s="8"/>
      <c r="U284" s="8"/>
      <c r="V284" s="11">
        <f t="shared" si="76"/>
        <v>0</v>
      </c>
      <c r="W284" s="11">
        <f t="shared" si="77"/>
        <v>0</v>
      </c>
      <c r="X284" s="11">
        <f t="shared" si="78"/>
        <v>0</v>
      </c>
      <c r="Y284" s="62">
        <f t="shared" si="79"/>
        <v>0</v>
      </c>
      <c r="Z284" s="191"/>
      <c r="AA284" s="181"/>
      <c r="AB284" s="181"/>
      <c r="AC284" s="181"/>
      <c r="AD284" s="181"/>
      <c r="AE284" s="181"/>
      <c r="AF284" s="181"/>
      <c r="AG284" s="181"/>
      <c r="AH284" s="181"/>
      <c r="AI284" s="185"/>
      <c r="AJ284" s="185"/>
      <c r="AK284" s="50"/>
    </row>
    <row r="285" spans="1:37" ht="18.75" x14ac:dyDescent="0.25">
      <c r="A285" s="111"/>
      <c r="B285" s="199"/>
      <c r="C285" s="194"/>
      <c r="D285" s="196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6"/>
      <c r="S285" s="6"/>
      <c r="T285" s="6"/>
      <c r="U285" s="6"/>
      <c r="V285" s="11">
        <f t="shared" si="76"/>
        <v>0</v>
      </c>
      <c r="W285" s="11">
        <f t="shared" si="77"/>
        <v>0</v>
      </c>
      <c r="X285" s="11">
        <f t="shared" si="78"/>
        <v>0</v>
      </c>
      <c r="Y285" s="62">
        <f t="shared" si="79"/>
        <v>0</v>
      </c>
      <c r="Z285" s="191"/>
      <c r="AA285" s="181"/>
      <c r="AB285" s="181"/>
      <c r="AC285" s="181"/>
      <c r="AD285" s="181"/>
      <c r="AE285" s="181"/>
      <c r="AF285" s="181"/>
      <c r="AG285" s="181"/>
      <c r="AH285" s="181"/>
      <c r="AI285" s="185"/>
      <c r="AJ285" s="185"/>
      <c r="AK285" s="50"/>
    </row>
    <row r="286" spans="1:37" ht="18.75" x14ac:dyDescent="0.25">
      <c r="A286" s="111"/>
      <c r="B286" s="199"/>
      <c r="C286" s="194"/>
      <c r="D286" s="19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8"/>
      <c r="S286" s="8"/>
      <c r="T286" s="8"/>
      <c r="U286" s="8"/>
      <c r="V286" s="11">
        <f t="shared" si="76"/>
        <v>0</v>
      </c>
      <c r="W286" s="11">
        <f t="shared" si="77"/>
        <v>0</v>
      </c>
      <c r="X286" s="11">
        <f t="shared" si="78"/>
        <v>0</v>
      </c>
      <c r="Y286" s="62">
        <f t="shared" si="79"/>
        <v>0</v>
      </c>
      <c r="Z286" s="191"/>
      <c r="AA286" s="181"/>
      <c r="AB286" s="181"/>
      <c r="AC286" s="181"/>
      <c r="AD286" s="181"/>
      <c r="AE286" s="181"/>
      <c r="AF286" s="181"/>
      <c r="AG286" s="181"/>
      <c r="AH286" s="181"/>
      <c r="AI286" s="185"/>
      <c r="AJ286" s="185"/>
      <c r="AK286" s="50"/>
    </row>
    <row r="287" spans="1:37" ht="18.75" x14ac:dyDescent="0.25">
      <c r="A287" s="111"/>
      <c r="B287" s="199"/>
      <c r="C287" s="194"/>
      <c r="D287" s="196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6"/>
      <c r="S287" s="6"/>
      <c r="T287" s="6"/>
      <c r="U287" s="6"/>
      <c r="V287" s="11">
        <f t="shared" si="76"/>
        <v>0</v>
      </c>
      <c r="W287" s="11">
        <f t="shared" si="77"/>
        <v>0</v>
      </c>
      <c r="X287" s="11">
        <f t="shared" si="78"/>
        <v>0</v>
      </c>
      <c r="Y287" s="62">
        <f t="shared" si="79"/>
        <v>0</v>
      </c>
      <c r="Z287" s="191"/>
      <c r="AA287" s="181"/>
      <c r="AB287" s="181"/>
      <c r="AC287" s="181"/>
      <c r="AD287" s="181"/>
      <c r="AE287" s="181"/>
      <c r="AF287" s="181"/>
      <c r="AG287" s="181"/>
      <c r="AH287" s="181"/>
      <c r="AI287" s="185"/>
      <c r="AJ287" s="185"/>
      <c r="AK287" s="50"/>
    </row>
    <row r="288" spans="1:37" ht="18.75" x14ac:dyDescent="0.25">
      <c r="A288" s="111"/>
      <c r="B288" s="199"/>
      <c r="C288" s="194"/>
      <c r="D288" s="19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8"/>
      <c r="S288" s="8"/>
      <c r="T288" s="8"/>
      <c r="U288" s="8"/>
      <c r="V288" s="11">
        <f t="shared" si="76"/>
        <v>0</v>
      </c>
      <c r="W288" s="11">
        <f t="shared" si="77"/>
        <v>0</v>
      </c>
      <c r="X288" s="11">
        <f t="shared" si="78"/>
        <v>0</v>
      </c>
      <c r="Y288" s="62">
        <f t="shared" si="79"/>
        <v>0</v>
      </c>
      <c r="Z288" s="191"/>
      <c r="AA288" s="181"/>
      <c r="AB288" s="181"/>
      <c r="AC288" s="181"/>
      <c r="AD288" s="181"/>
      <c r="AE288" s="181"/>
      <c r="AF288" s="181"/>
      <c r="AG288" s="181"/>
      <c r="AH288" s="181"/>
      <c r="AI288" s="185"/>
      <c r="AJ288" s="185"/>
      <c r="AK288" s="50"/>
    </row>
    <row r="289" spans="1:37" ht="18.75" x14ac:dyDescent="0.25">
      <c r="A289" s="111"/>
      <c r="B289" s="199"/>
      <c r="C289" s="194"/>
      <c r="D289" s="196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6"/>
      <c r="S289" s="6"/>
      <c r="T289" s="6"/>
      <c r="U289" s="6"/>
      <c r="V289" s="11">
        <f t="shared" si="76"/>
        <v>0</v>
      </c>
      <c r="W289" s="11">
        <f t="shared" si="77"/>
        <v>0</v>
      </c>
      <c r="X289" s="11">
        <f t="shared" si="78"/>
        <v>0</v>
      </c>
      <c r="Y289" s="62">
        <f t="shared" si="79"/>
        <v>0</v>
      </c>
      <c r="Z289" s="191"/>
      <c r="AA289" s="181"/>
      <c r="AB289" s="181"/>
      <c r="AC289" s="181"/>
      <c r="AD289" s="181"/>
      <c r="AE289" s="181"/>
      <c r="AF289" s="181"/>
      <c r="AG289" s="181"/>
      <c r="AH289" s="181"/>
      <c r="AI289" s="185"/>
      <c r="AJ289" s="185"/>
      <c r="AK289" s="50"/>
    </row>
    <row r="290" spans="1:37" ht="18.75" x14ac:dyDescent="0.25">
      <c r="A290" s="111"/>
      <c r="B290" s="199"/>
      <c r="C290" s="194"/>
      <c r="D290" s="19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8"/>
      <c r="S290" s="8"/>
      <c r="T290" s="8"/>
      <c r="U290" s="8"/>
      <c r="V290" s="11">
        <f t="shared" si="76"/>
        <v>0</v>
      </c>
      <c r="W290" s="11">
        <f t="shared" si="77"/>
        <v>0</v>
      </c>
      <c r="X290" s="11">
        <f t="shared" si="78"/>
        <v>0</v>
      </c>
      <c r="Y290" s="62">
        <f t="shared" si="79"/>
        <v>0</v>
      </c>
      <c r="Z290" s="191"/>
      <c r="AA290" s="181"/>
      <c r="AB290" s="181"/>
      <c r="AC290" s="181"/>
      <c r="AD290" s="181"/>
      <c r="AE290" s="181"/>
      <c r="AF290" s="181"/>
      <c r="AG290" s="181"/>
      <c r="AH290" s="181"/>
      <c r="AI290" s="185"/>
      <c r="AJ290" s="185"/>
      <c r="AK290" s="50"/>
    </row>
    <row r="291" spans="1:37" ht="19.5" thickBot="1" x14ac:dyDescent="0.3">
      <c r="A291" s="112"/>
      <c r="B291" s="200"/>
      <c r="C291" s="195"/>
      <c r="D291" s="19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0"/>
      <c r="S291" s="10"/>
      <c r="T291" s="10"/>
      <c r="U291" s="10"/>
      <c r="V291" s="12">
        <f t="shared" si="76"/>
        <v>0</v>
      </c>
      <c r="W291" s="12">
        <f t="shared" si="77"/>
        <v>0</v>
      </c>
      <c r="X291" s="12">
        <f t="shared" si="78"/>
        <v>0</v>
      </c>
      <c r="Y291" s="63">
        <f t="shared" si="79"/>
        <v>0</v>
      </c>
      <c r="Z291" s="192"/>
      <c r="AA291" s="182"/>
      <c r="AB291" s="182"/>
      <c r="AC291" s="182"/>
      <c r="AD291" s="182"/>
      <c r="AE291" s="182"/>
      <c r="AF291" s="182"/>
      <c r="AG291" s="182"/>
      <c r="AH291" s="182"/>
      <c r="AI291" s="186"/>
      <c r="AJ291" s="186"/>
      <c r="AK291" s="50"/>
    </row>
    <row r="292" spans="1:37" ht="18.75" x14ac:dyDescent="0.25">
      <c r="A292" s="123">
        <v>15</v>
      </c>
      <c r="B292" s="198" t="s">
        <v>74</v>
      </c>
      <c r="C292" s="193" t="s">
        <v>22</v>
      </c>
      <c r="D292" s="193">
        <f>250*0.9</f>
        <v>225</v>
      </c>
      <c r="E292" s="14" t="s">
        <v>75</v>
      </c>
      <c r="F292" s="15">
        <v>0</v>
      </c>
      <c r="G292" s="15">
        <v>5.5</v>
      </c>
      <c r="H292" s="15">
        <v>0</v>
      </c>
      <c r="I292" s="15">
        <v>0</v>
      </c>
      <c r="J292" s="15">
        <v>6.1</v>
      </c>
      <c r="K292" s="15">
        <v>0</v>
      </c>
      <c r="L292" s="15">
        <v>0</v>
      </c>
      <c r="M292" s="15">
        <v>0.7</v>
      </c>
      <c r="N292" s="15">
        <v>0</v>
      </c>
      <c r="O292" s="15">
        <v>0</v>
      </c>
      <c r="P292" s="15">
        <v>2.7</v>
      </c>
      <c r="Q292" s="15">
        <v>0</v>
      </c>
      <c r="R292" s="18">
        <v>380</v>
      </c>
      <c r="S292" s="18">
        <v>380</v>
      </c>
      <c r="T292" s="18">
        <v>380</v>
      </c>
      <c r="U292" s="18">
        <v>380</v>
      </c>
      <c r="V292" s="17">
        <f t="shared" si="76"/>
        <v>5.5</v>
      </c>
      <c r="W292" s="17">
        <f t="shared" si="77"/>
        <v>6.1</v>
      </c>
      <c r="X292" s="17">
        <f t="shared" si="78"/>
        <v>0.7</v>
      </c>
      <c r="Y292" s="61">
        <f t="shared" si="79"/>
        <v>2.7</v>
      </c>
      <c r="Z292" s="190">
        <f t="shared" ref="Z292:AB292" si="85">SUM(V292:V311)</f>
        <v>17.816666666666666</v>
      </c>
      <c r="AA292" s="183">
        <f t="shared" si="85"/>
        <v>26.299999999999997</v>
      </c>
      <c r="AB292" s="183">
        <f t="shared" si="85"/>
        <v>20.266666666666666</v>
      </c>
      <c r="AC292" s="183">
        <f>SUM(Y292:Y311)</f>
        <v>24.933333333333337</v>
      </c>
      <c r="AD292" s="180">
        <f t="shared" ref="AD292" si="86">Z292*0.38*0.9*SQRT(3)</f>
        <v>10.55390518575944</v>
      </c>
      <c r="AE292" s="180">
        <f t="shared" si="81"/>
        <v>15.579104193759022</v>
      </c>
      <c r="AF292" s="180">
        <f t="shared" si="81"/>
        <v>12.005190557421402</v>
      </c>
      <c r="AG292" s="180">
        <f t="shared" si="81"/>
        <v>14.769543646301331</v>
      </c>
      <c r="AH292" s="183">
        <f t="shared" ref="AH292" si="87">MAX(Z292:AC311)</f>
        <v>26.299999999999997</v>
      </c>
      <c r="AI292" s="184">
        <f t="shared" ref="AI292" si="88">AH292*0.38*0.9*SQRT(3)</f>
        <v>15.579104193759022</v>
      </c>
      <c r="AJ292" s="184">
        <f t="shared" ref="AJ292" si="89">D292-AI292</f>
        <v>209.42089580624099</v>
      </c>
      <c r="AK292" s="50"/>
    </row>
    <row r="293" spans="1:37" ht="18.75" x14ac:dyDescent="0.25">
      <c r="A293" s="111"/>
      <c r="B293" s="199"/>
      <c r="C293" s="194"/>
      <c r="D293" s="196"/>
      <c r="E293" s="4" t="s">
        <v>76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0.3</v>
      </c>
      <c r="M293" s="5">
        <v>0</v>
      </c>
      <c r="N293" s="5">
        <v>0</v>
      </c>
      <c r="O293" s="5">
        <v>0.4</v>
      </c>
      <c r="P293" s="5">
        <v>0</v>
      </c>
      <c r="Q293" s="5">
        <v>0</v>
      </c>
      <c r="R293" s="6">
        <v>380</v>
      </c>
      <c r="S293" s="6">
        <v>380</v>
      </c>
      <c r="T293" s="6">
        <v>380</v>
      </c>
      <c r="U293" s="6">
        <v>380</v>
      </c>
      <c r="V293" s="11">
        <f t="shared" si="76"/>
        <v>0</v>
      </c>
      <c r="W293" s="11">
        <f t="shared" si="77"/>
        <v>0</v>
      </c>
      <c r="X293" s="11">
        <f t="shared" si="78"/>
        <v>0.3</v>
      </c>
      <c r="Y293" s="62">
        <f t="shared" si="79"/>
        <v>0.4</v>
      </c>
      <c r="Z293" s="191"/>
      <c r="AA293" s="181"/>
      <c r="AB293" s="181"/>
      <c r="AC293" s="181"/>
      <c r="AD293" s="181"/>
      <c r="AE293" s="181"/>
      <c r="AF293" s="181"/>
      <c r="AG293" s="181"/>
      <c r="AH293" s="181"/>
      <c r="AI293" s="185"/>
      <c r="AJ293" s="185"/>
      <c r="AK293" s="50"/>
    </row>
    <row r="294" spans="1:37" ht="18.75" x14ac:dyDescent="0.25">
      <c r="A294" s="111"/>
      <c r="B294" s="199"/>
      <c r="C294" s="194"/>
      <c r="D294" s="196"/>
      <c r="E294" s="7" t="s">
        <v>77</v>
      </c>
      <c r="F294" s="7">
        <v>4.8</v>
      </c>
      <c r="G294" s="7">
        <v>6.3</v>
      </c>
      <c r="H294" s="7">
        <v>24.2</v>
      </c>
      <c r="I294" s="7">
        <v>16.7</v>
      </c>
      <c r="J294" s="7">
        <v>9.3000000000000007</v>
      </c>
      <c r="K294" s="7">
        <v>25.6</v>
      </c>
      <c r="L294" s="7">
        <v>13.7</v>
      </c>
      <c r="M294" s="7">
        <v>11.6</v>
      </c>
      <c r="N294" s="7">
        <v>11.7</v>
      </c>
      <c r="O294" s="7">
        <v>29.3</v>
      </c>
      <c r="P294" s="7">
        <v>13.4</v>
      </c>
      <c r="Q294" s="7">
        <v>18.7</v>
      </c>
      <c r="R294" s="6">
        <v>380</v>
      </c>
      <c r="S294" s="6">
        <v>380</v>
      </c>
      <c r="T294" s="6">
        <v>380</v>
      </c>
      <c r="U294" s="6">
        <v>380</v>
      </c>
      <c r="V294" s="11">
        <f t="shared" si="76"/>
        <v>11.766666666666666</v>
      </c>
      <c r="W294" s="11">
        <f t="shared" si="77"/>
        <v>17.2</v>
      </c>
      <c r="X294" s="11">
        <f t="shared" si="78"/>
        <v>12.333333333333334</v>
      </c>
      <c r="Y294" s="62">
        <f t="shared" si="79"/>
        <v>20.466666666666669</v>
      </c>
      <c r="Z294" s="191"/>
      <c r="AA294" s="181"/>
      <c r="AB294" s="181"/>
      <c r="AC294" s="181"/>
      <c r="AD294" s="181"/>
      <c r="AE294" s="181"/>
      <c r="AF294" s="181"/>
      <c r="AG294" s="181"/>
      <c r="AH294" s="181"/>
      <c r="AI294" s="185"/>
      <c r="AJ294" s="185"/>
      <c r="AK294" s="50"/>
    </row>
    <row r="295" spans="1:37" ht="18.75" x14ac:dyDescent="0.25">
      <c r="A295" s="111"/>
      <c r="B295" s="199"/>
      <c r="C295" s="194"/>
      <c r="D295" s="196"/>
      <c r="E295" s="4" t="s">
        <v>78</v>
      </c>
      <c r="F295" s="4">
        <v>0.5</v>
      </c>
      <c r="G295" s="4">
        <v>0.6</v>
      </c>
      <c r="H295" s="4">
        <v>0</v>
      </c>
      <c r="I295" s="4">
        <v>5.3</v>
      </c>
      <c r="J295" s="4">
        <v>0.7</v>
      </c>
      <c r="K295" s="4">
        <v>0</v>
      </c>
      <c r="L295" s="4">
        <v>19.3</v>
      </c>
      <c r="M295" s="4">
        <v>1</v>
      </c>
      <c r="N295" s="4">
        <v>0.5</v>
      </c>
      <c r="O295" s="4">
        <v>3.6</v>
      </c>
      <c r="P295" s="4">
        <v>0.4</v>
      </c>
      <c r="Q295" s="4">
        <v>0.1</v>
      </c>
      <c r="R295" s="6">
        <v>380</v>
      </c>
      <c r="S295" s="6">
        <v>380</v>
      </c>
      <c r="T295" s="6">
        <v>380</v>
      </c>
      <c r="U295" s="6">
        <v>380</v>
      </c>
      <c r="V295" s="11">
        <f t="shared" si="76"/>
        <v>0.55000000000000004</v>
      </c>
      <c r="W295" s="11">
        <f t="shared" si="77"/>
        <v>3</v>
      </c>
      <c r="X295" s="11">
        <f t="shared" si="78"/>
        <v>6.9333333333333336</v>
      </c>
      <c r="Y295" s="62">
        <f t="shared" si="79"/>
        <v>1.3666666666666665</v>
      </c>
      <c r="Z295" s="191"/>
      <c r="AA295" s="181"/>
      <c r="AB295" s="181"/>
      <c r="AC295" s="181"/>
      <c r="AD295" s="181"/>
      <c r="AE295" s="181"/>
      <c r="AF295" s="181"/>
      <c r="AG295" s="181"/>
      <c r="AH295" s="181"/>
      <c r="AI295" s="185"/>
      <c r="AJ295" s="185"/>
      <c r="AK295" s="50"/>
    </row>
    <row r="296" spans="1:37" ht="18.75" x14ac:dyDescent="0.25">
      <c r="A296" s="111"/>
      <c r="B296" s="199"/>
      <c r="C296" s="194"/>
      <c r="D296" s="19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8"/>
      <c r="S296" s="8"/>
      <c r="T296" s="8"/>
      <c r="U296" s="8"/>
      <c r="V296" s="11">
        <f t="shared" si="76"/>
        <v>0</v>
      </c>
      <c r="W296" s="11">
        <f t="shared" si="77"/>
        <v>0</v>
      </c>
      <c r="X296" s="11">
        <f t="shared" si="78"/>
        <v>0</v>
      </c>
      <c r="Y296" s="62">
        <f t="shared" si="79"/>
        <v>0</v>
      </c>
      <c r="Z296" s="191"/>
      <c r="AA296" s="181"/>
      <c r="AB296" s="181"/>
      <c r="AC296" s="181"/>
      <c r="AD296" s="181"/>
      <c r="AE296" s="181"/>
      <c r="AF296" s="181"/>
      <c r="AG296" s="181"/>
      <c r="AH296" s="181"/>
      <c r="AI296" s="185"/>
      <c r="AJ296" s="185"/>
      <c r="AK296" s="50"/>
    </row>
    <row r="297" spans="1:37" ht="18.75" x14ac:dyDescent="0.25">
      <c r="A297" s="111"/>
      <c r="B297" s="199"/>
      <c r="C297" s="194"/>
      <c r="D297" s="196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6"/>
      <c r="S297" s="6"/>
      <c r="T297" s="6"/>
      <c r="U297" s="6"/>
      <c r="V297" s="11">
        <f t="shared" si="76"/>
        <v>0</v>
      </c>
      <c r="W297" s="11">
        <f t="shared" si="77"/>
        <v>0</v>
      </c>
      <c r="X297" s="11">
        <f t="shared" si="78"/>
        <v>0</v>
      </c>
      <c r="Y297" s="62">
        <f t="shared" si="79"/>
        <v>0</v>
      </c>
      <c r="Z297" s="191"/>
      <c r="AA297" s="181"/>
      <c r="AB297" s="181"/>
      <c r="AC297" s="181"/>
      <c r="AD297" s="181"/>
      <c r="AE297" s="181"/>
      <c r="AF297" s="181"/>
      <c r="AG297" s="181"/>
      <c r="AH297" s="181"/>
      <c r="AI297" s="185"/>
      <c r="AJ297" s="185"/>
      <c r="AK297" s="50"/>
    </row>
    <row r="298" spans="1:37" ht="18.75" x14ac:dyDescent="0.25">
      <c r="A298" s="111"/>
      <c r="B298" s="199"/>
      <c r="C298" s="194"/>
      <c r="D298" s="19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8"/>
      <c r="S298" s="8"/>
      <c r="T298" s="8"/>
      <c r="U298" s="8"/>
      <c r="V298" s="11">
        <f t="shared" si="76"/>
        <v>0</v>
      </c>
      <c r="W298" s="11">
        <f t="shared" si="77"/>
        <v>0</v>
      </c>
      <c r="X298" s="11">
        <f t="shared" si="78"/>
        <v>0</v>
      </c>
      <c r="Y298" s="62">
        <f t="shared" si="79"/>
        <v>0</v>
      </c>
      <c r="Z298" s="191"/>
      <c r="AA298" s="181"/>
      <c r="AB298" s="181"/>
      <c r="AC298" s="181"/>
      <c r="AD298" s="181"/>
      <c r="AE298" s="181"/>
      <c r="AF298" s="181"/>
      <c r="AG298" s="181"/>
      <c r="AH298" s="181"/>
      <c r="AI298" s="185"/>
      <c r="AJ298" s="185"/>
      <c r="AK298" s="50"/>
    </row>
    <row r="299" spans="1:37" ht="18.75" x14ac:dyDescent="0.25">
      <c r="A299" s="111"/>
      <c r="B299" s="199"/>
      <c r="C299" s="194"/>
      <c r="D299" s="196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6"/>
      <c r="S299" s="6"/>
      <c r="T299" s="6"/>
      <c r="U299" s="6"/>
      <c r="V299" s="11">
        <f t="shared" si="76"/>
        <v>0</v>
      </c>
      <c r="W299" s="11">
        <f t="shared" si="77"/>
        <v>0</v>
      </c>
      <c r="X299" s="11">
        <f t="shared" si="78"/>
        <v>0</v>
      </c>
      <c r="Y299" s="62">
        <f t="shared" si="79"/>
        <v>0</v>
      </c>
      <c r="Z299" s="191"/>
      <c r="AA299" s="181"/>
      <c r="AB299" s="181"/>
      <c r="AC299" s="181"/>
      <c r="AD299" s="181"/>
      <c r="AE299" s="181"/>
      <c r="AF299" s="181"/>
      <c r="AG299" s="181"/>
      <c r="AH299" s="181"/>
      <c r="AI299" s="185"/>
      <c r="AJ299" s="185"/>
      <c r="AK299" s="50"/>
    </row>
    <row r="300" spans="1:37" ht="18.75" x14ac:dyDescent="0.25">
      <c r="A300" s="111"/>
      <c r="B300" s="199"/>
      <c r="C300" s="194"/>
      <c r="D300" s="19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8"/>
      <c r="S300" s="8"/>
      <c r="T300" s="8"/>
      <c r="U300" s="8"/>
      <c r="V300" s="11">
        <f t="shared" si="76"/>
        <v>0</v>
      </c>
      <c r="W300" s="11">
        <f t="shared" si="77"/>
        <v>0</v>
      </c>
      <c r="X300" s="11">
        <f t="shared" si="78"/>
        <v>0</v>
      </c>
      <c r="Y300" s="62">
        <f t="shared" si="79"/>
        <v>0</v>
      </c>
      <c r="Z300" s="191"/>
      <c r="AA300" s="181"/>
      <c r="AB300" s="181"/>
      <c r="AC300" s="181"/>
      <c r="AD300" s="181"/>
      <c r="AE300" s="181"/>
      <c r="AF300" s="181"/>
      <c r="AG300" s="181"/>
      <c r="AH300" s="181"/>
      <c r="AI300" s="185"/>
      <c r="AJ300" s="185"/>
      <c r="AK300" s="50"/>
    </row>
    <row r="301" spans="1:37" ht="18.75" x14ac:dyDescent="0.25">
      <c r="A301" s="111"/>
      <c r="B301" s="199"/>
      <c r="C301" s="194"/>
      <c r="D301" s="196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6"/>
      <c r="S301" s="6"/>
      <c r="T301" s="6"/>
      <c r="U301" s="6"/>
      <c r="V301" s="11">
        <f t="shared" si="76"/>
        <v>0</v>
      </c>
      <c r="W301" s="11">
        <f t="shared" si="77"/>
        <v>0</v>
      </c>
      <c r="X301" s="11">
        <f t="shared" si="78"/>
        <v>0</v>
      </c>
      <c r="Y301" s="62">
        <f t="shared" si="79"/>
        <v>0</v>
      </c>
      <c r="Z301" s="191"/>
      <c r="AA301" s="181"/>
      <c r="AB301" s="181"/>
      <c r="AC301" s="181"/>
      <c r="AD301" s="181"/>
      <c r="AE301" s="181"/>
      <c r="AF301" s="181"/>
      <c r="AG301" s="181"/>
      <c r="AH301" s="181"/>
      <c r="AI301" s="185"/>
      <c r="AJ301" s="185"/>
      <c r="AK301" s="50"/>
    </row>
    <row r="302" spans="1:37" ht="18.75" x14ac:dyDescent="0.25">
      <c r="A302" s="111"/>
      <c r="B302" s="199"/>
      <c r="C302" s="194"/>
      <c r="D302" s="19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8"/>
      <c r="S302" s="8"/>
      <c r="T302" s="8"/>
      <c r="U302" s="8"/>
      <c r="V302" s="11">
        <f t="shared" si="76"/>
        <v>0</v>
      </c>
      <c r="W302" s="11">
        <f t="shared" si="77"/>
        <v>0</v>
      </c>
      <c r="X302" s="11">
        <f t="shared" si="78"/>
        <v>0</v>
      </c>
      <c r="Y302" s="62">
        <f t="shared" si="79"/>
        <v>0</v>
      </c>
      <c r="Z302" s="191"/>
      <c r="AA302" s="181"/>
      <c r="AB302" s="181"/>
      <c r="AC302" s="181"/>
      <c r="AD302" s="181"/>
      <c r="AE302" s="181"/>
      <c r="AF302" s="181"/>
      <c r="AG302" s="181"/>
      <c r="AH302" s="181"/>
      <c r="AI302" s="185"/>
      <c r="AJ302" s="185"/>
      <c r="AK302" s="50"/>
    </row>
    <row r="303" spans="1:37" ht="18.75" x14ac:dyDescent="0.25">
      <c r="A303" s="111"/>
      <c r="B303" s="199"/>
      <c r="C303" s="194"/>
      <c r="D303" s="196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6"/>
      <c r="S303" s="6"/>
      <c r="T303" s="6"/>
      <c r="U303" s="6"/>
      <c r="V303" s="11">
        <f t="shared" si="76"/>
        <v>0</v>
      </c>
      <c r="W303" s="11">
        <f t="shared" si="77"/>
        <v>0</v>
      </c>
      <c r="X303" s="11">
        <f t="shared" si="78"/>
        <v>0</v>
      </c>
      <c r="Y303" s="62">
        <f t="shared" si="79"/>
        <v>0</v>
      </c>
      <c r="Z303" s="191"/>
      <c r="AA303" s="181"/>
      <c r="AB303" s="181"/>
      <c r="AC303" s="181"/>
      <c r="AD303" s="181"/>
      <c r="AE303" s="181"/>
      <c r="AF303" s="181"/>
      <c r="AG303" s="181"/>
      <c r="AH303" s="181"/>
      <c r="AI303" s="185"/>
      <c r="AJ303" s="185"/>
      <c r="AK303" s="50"/>
    </row>
    <row r="304" spans="1:37" ht="18.75" x14ac:dyDescent="0.25">
      <c r="A304" s="111"/>
      <c r="B304" s="199"/>
      <c r="C304" s="194"/>
      <c r="D304" s="19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8"/>
      <c r="S304" s="8"/>
      <c r="T304" s="8"/>
      <c r="U304" s="8"/>
      <c r="V304" s="11">
        <f t="shared" si="76"/>
        <v>0</v>
      </c>
      <c r="W304" s="11">
        <f t="shared" si="77"/>
        <v>0</v>
      </c>
      <c r="X304" s="11">
        <f t="shared" si="78"/>
        <v>0</v>
      </c>
      <c r="Y304" s="62">
        <f t="shared" si="79"/>
        <v>0</v>
      </c>
      <c r="Z304" s="191"/>
      <c r="AA304" s="181"/>
      <c r="AB304" s="181"/>
      <c r="AC304" s="181"/>
      <c r="AD304" s="181"/>
      <c r="AE304" s="181"/>
      <c r="AF304" s="181"/>
      <c r="AG304" s="181"/>
      <c r="AH304" s="181"/>
      <c r="AI304" s="185"/>
      <c r="AJ304" s="185"/>
      <c r="AK304" s="50"/>
    </row>
    <row r="305" spans="1:37" ht="18.75" x14ac:dyDescent="0.25">
      <c r="A305" s="111"/>
      <c r="B305" s="199"/>
      <c r="C305" s="194"/>
      <c r="D305" s="196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6"/>
      <c r="S305" s="6"/>
      <c r="T305" s="6"/>
      <c r="U305" s="6"/>
      <c r="V305" s="11">
        <f t="shared" si="76"/>
        <v>0</v>
      </c>
      <c r="W305" s="11">
        <f t="shared" si="77"/>
        <v>0</v>
      </c>
      <c r="X305" s="11">
        <f t="shared" si="78"/>
        <v>0</v>
      </c>
      <c r="Y305" s="62">
        <f t="shared" si="79"/>
        <v>0</v>
      </c>
      <c r="Z305" s="191"/>
      <c r="AA305" s="181"/>
      <c r="AB305" s="181"/>
      <c r="AC305" s="181"/>
      <c r="AD305" s="181"/>
      <c r="AE305" s="181"/>
      <c r="AF305" s="181"/>
      <c r="AG305" s="181"/>
      <c r="AH305" s="181"/>
      <c r="AI305" s="185"/>
      <c r="AJ305" s="185"/>
      <c r="AK305" s="50"/>
    </row>
    <row r="306" spans="1:37" ht="18.75" x14ac:dyDescent="0.25">
      <c r="A306" s="111"/>
      <c r="B306" s="199"/>
      <c r="C306" s="194"/>
      <c r="D306" s="19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8"/>
      <c r="S306" s="8"/>
      <c r="T306" s="8"/>
      <c r="U306" s="8"/>
      <c r="V306" s="11">
        <f t="shared" si="76"/>
        <v>0</v>
      </c>
      <c r="W306" s="11">
        <f t="shared" si="77"/>
        <v>0</v>
      </c>
      <c r="X306" s="11">
        <f t="shared" si="78"/>
        <v>0</v>
      </c>
      <c r="Y306" s="62">
        <f t="shared" si="79"/>
        <v>0</v>
      </c>
      <c r="Z306" s="191"/>
      <c r="AA306" s="181"/>
      <c r="AB306" s="181"/>
      <c r="AC306" s="181"/>
      <c r="AD306" s="181"/>
      <c r="AE306" s="181"/>
      <c r="AF306" s="181"/>
      <c r="AG306" s="181"/>
      <c r="AH306" s="181"/>
      <c r="AI306" s="185"/>
      <c r="AJ306" s="185"/>
      <c r="AK306" s="50"/>
    </row>
    <row r="307" spans="1:37" ht="18.75" x14ac:dyDescent="0.25">
      <c r="A307" s="111"/>
      <c r="B307" s="199"/>
      <c r="C307" s="194"/>
      <c r="D307" s="196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6"/>
      <c r="S307" s="6"/>
      <c r="T307" s="6"/>
      <c r="U307" s="6"/>
      <c r="V307" s="11">
        <f t="shared" si="76"/>
        <v>0</v>
      </c>
      <c r="W307" s="11">
        <f t="shared" si="77"/>
        <v>0</v>
      </c>
      <c r="X307" s="11">
        <f t="shared" si="78"/>
        <v>0</v>
      </c>
      <c r="Y307" s="62">
        <f t="shared" si="79"/>
        <v>0</v>
      </c>
      <c r="Z307" s="191"/>
      <c r="AA307" s="181"/>
      <c r="AB307" s="181"/>
      <c r="AC307" s="181"/>
      <c r="AD307" s="181"/>
      <c r="AE307" s="181"/>
      <c r="AF307" s="181"/>
      <c r="AG307" s="181"/>
      <c r="AH307" s="181"/>
      <c r="AI307" s="185"/>
      <c r="AJ307" s="185"/>
      <c r="AK307" s="50"/>
    </row>
    <row r="308" spans="1:37" ht="18.75" x14ac:dyDescent="0.25">
      <c r="A308" s="111"/>
      <c r="B308" s="199"/>
      <c r="C308" s="194"/>
      <c r="D308" s="19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8"/>
      <c r="S308" s="8"/>
      <c r="T308" s="8"/>
      <c r="U308" s="8"/>
      <c r="V308" s="11">
        <f t="shared" si="76"/>
        <v>0</v>
      </c>
      <c r="W308" s="11">
        <f t="shared" si="77"/>
        <v>0</v>
      </c>
      <c r="X308" s="11">
        <f t="shared" si="78"/>
        <v>0</v>
      </c>
      <c r="Y308" s="62">
        <f t="shared" si="79"/>
        <v>0</v>
      </c>
      <c r="Z308" s="191"/>
      <c r="AA308" s="181"/>
      <c r="AB308" s="181"/>
      <c r="AC308" s="181"/>
      <c r="AD308" s="181"/>
      <c r="AE308" s="181"/>
      <c r="AF308" s="181"/>
      <c r="AG308" s="181"/>
      <c r="AH308" s="181"/>
      <c r="AI308" s="185"/>
      <c r="AJ308" s="185"/>
      <c r="AK308" s="50"/>
    </row>
    <row r="309" spans="1:37" ht="18.75" x14ac:dyDescent="0.25">
      <c r="A309" s="111"/>
      <c r="B309" s="199"/>
      <c r="C309" s="194"/>
      <c r="D309" s="196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6"/>
      <c r="S309" s="6"/>
      <c r="T309" s="6"/>
      <c r="U309" s="6"/>
      <c r="V309" s="11">
        <f t="shared" si="76"/>
        <v>0</v>
      </c>
      <c r="W309" s="11">
        <f t="shared" si="77"/>
        <v>0</v>
      </c>
      <c r="X309" s="11">
        <f t="shared" si="78"/>
        <v>0</v>
      </c>
      <c r="Y309" s="62">
        <f t="shared" si="79"/>
        <v>0</v>
      </c>
      <c r="Z309" s="191"/>
      <c r="AA309" s="181"/>
      <c r="AB309" s="181"/>
      <c r="AC309" s="181"/>
      <c r="AD309" s="181"/>
      <c r="AE309" s="181"/>
      <c r="AF309" s="181"/>
      <c r="AG309" s="181"/>
      <c r="AH309" s="181"/>
      <c r="AI309" s="185"/>
      <c r="AJ309" s="185"/>
      <c r="AK309" s="50"/>
    </row>
    <row r="310" spans="1:37" ht="18.75" x14ac:dyDescent="0.25">
      <c r="A310" s="111"/>
      <c r="B310" s="199"/>
      <c r="C310" s="194"/>
      <c r="D310" s="19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8"/>
      <c r="S310" s="8"/>
      <c r="T310" s="8"/>
      <c r="U310" s="8"/>
      <c r="V310" s="11">
        <f t="shared" si="76"/>
        <v>0</v>
      </c>
      <c r="W310" s="11">
        <f t="shared" si="77"/>
        <v>0</v>
      </c>
      <c r="X310" s="11">
        <f t="shared" si="78"/>
        <v>0</v>
      </c>
      <c r="Y310" s="62">
        <f t="shared" si="79"/>
        <v>0</v>
      </c>
      <c r="Z310" s="191"/>
      <c r="AA310" s="181"/>
      <c r="AB310" s="181"/>
      <c r="AC310" s="181"/>
      <c r="AD310" s="181"/>
      <c r="AE310" s="181"/>
      <c r="AF310" s="181"/>
      <c r="AG310" s="181"/>
      <c r="AH310" s="181"/>
      <c r="AI310" s="185"/>
      <c r="AJ310" s="185"/>
      <c r="AK310" s="50"/>
    </row>
    <row r="311" spans="1:37" ht="19.5" thickBot="1" x14ac:dyDescent="0.3">
      <c r="A311" s="112"/>
      <c r="B311" s="200"/>
      <c r="C311" s="195"/>
      <c r="D311" s="19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0"/>
      <c r="S311" s="10"/>
      <c r="T311" s="10"/>
      <c r="U311" s="10"/>
      <c r="V311" s="12">
        <f t="shared" si="76"/>
        <v>0</v>
      </c>
      <c r="W311" s="12">
        <f t="shared" si="77"/>
        <v>0</v>
      </c>
      <c r="X311" s="12">
        <f t="shared" si="78"/>
        <v>0</v>
      </c>
      <c r="Y311" s="63">
        <f t="shared" si="79"/>
        <v>0</v>
      </c>
      <c r="Z311" s="192"/>
      <c r="AA311" s="182"/>
      <c r="AB311" s="182"/>
      <c r="AC311" s="182"/>
      <c r="AD311" s="182"/>
      <c r="AE311" s="182"/>
      <c r="AF311" s="182"/>
      <c r="AG311" s="182"/>
      <c r="AH311" s="182"/>
      <c r="AI311" s="186"/>
      <c r="AJ311" s="186"/>
      <c r="AK311" s="50"/>
    </row>
    <row r="312" spans="1:37" ht="18.75" x14ac:dyDescent="0.25">
      <c r="A312" s="123">
        <v>16</v>
      </c>
      <c r="B312" s="198" t="s">
        <v>79</v>
      </c>
      <c r="C312" s="193" t="s">
        <v>92</v>
      </c>
      <c r="D312" s="193">
        <f>400*0.9</f>
        <v>360</v>
      </c>
      <c r="E312" s="14" t="s">
        <v>80</v>
      </c>
      <c r="F312" s="15">
        <v>0.1</v>
      </c>
      <c r="G312" s="15">
        <v>0.4</v>
      </c>
      <c r="H312" s="15">
        <v>0.1</v>
      </c>
      <c r="I312" s="15">
        <v>0.1</v>
      </c>
      <c r="J312" s="15">
        <v>1.2</v>
      </c>
      <c r="K312" s="15">
        <v>0.4</v>
      </c>
      <c r="L312" s="15">
        <v>13.7</v>
      </c>
      <c r="M312" s="15">
        <v>15.6</v>
      </c>
      <c r="N312" s="15">
        <v>15.1</v>
      </c>
      <c r="O312" s="15">
        <v>29</v>
      </c>
      <c r="P312" s="15">
        <v>28.1</v>
      </c>
      <c r="Q312" s="15">
        <v>15.3</v>
      </c>
      <c r="R312" s="18">
        <v>380</v>
      </c>
      <c r="S312" s="18">
        <v>380</v>
      </c>
      <c r="T312" s="18">
        <v>380</v>
      </c>
      <c r="U312" s="18">
        <v>380</v>
      </c>
      <c r="V312" s="17">
        <f t="shared" si="76"/>
        <v>0.19999999999999998</v>
      </c>
      <c r="W312" s="17">
        <f t="shared" si="77"/>
        <v>0.56666666666666676</v>
      </c>
      <c r="X312" s="17">
        <f t="shared" si="78"/>
        <v>14.799999999999999</v>
      </c>
      <c r="Y312" s="61">
        <f t="shared" si="79"/>
        <v>24.133333333333336</v>
      </c>
      <c r="Z312" s="190">
        <f t="shared" ref="Z312:AB312" si="90">SUM(V312:V331)</f>
        <v>30.9</v>
      </c>
      <c r="AA312" s="183">
        <f t="shared" si="90"/>
        <v>37.733333333333334</v>
      </c>
      <c r="AB312" s="183">
        <f t="shared" si="90"/>
        <v>75.033333333333331</v>
      </c>
      <c r="AC312" s="183">
        <f>SUM(Y312:Y331)</f>
        <v>111.16666666666667</v>
      </c>
      <c r="AD312" s="180">
        <f t="shared" ref="AD312:AG332" si="91">Z312*0.38*0.9*SQRT(3)</f>
        <v>18.303966524226382</v>
      </c>
      <c r="AE312" s="180">
        <f t="shared" si="91"/>
        <v>22.351769261514846</v>
      </c>
      <c r="AF312" s="180">
        <f t="shared" si="91"/>
        <v>44.446848593347987</v>
      </c>
      <c r="AG312" s="180">
        <f t="shared" si="91"/>
        <v>65.850839652961142</v>
      </c>
      <c r="AH312" s="183">
        <f t="shared" ref="AH312" si="92">MAX(Z312:AC331)</f>
        <v>111.16666666666667</v>
      </c>
      <c r="AI312" s="184">
        <f t="shared" ref="AI312" si="93">AH312*0.38*0.9*SQRT(3)</f>
        <v>65.850839652961142</v>
      </c>
      <c r="AJ312" s="184">
        <f t="shared" ref="AJ312" si="94">D312-AI312</f>
        <v>294.14916034703884</v>
      </c>
      <c r="AK312" s="50"/>
    </row>
    <row r="313" spans="1:37" ht="18.75" x14ac:dyDescent="0.25">
      <c r="A313" s="111"/>
      <c r="B313" s="199"/>
      <c r="C313" s="194"/>
      <c r="D313" s="196"/>
      <c r="E313" s="4" t="s">
        <v>95</v>
      </c>
      <c r="F313" s="5">
        <v>7.6</v>
      </c>
      <c r="G313" s="5">
        <v>2.5</v>
      </c>
      <c r="H313" s="5">
        <v>22.3</v>
      </c>
      <c r="I313" s="5">
        <v>5.4</v>
      </c>
      <c r="J313" s="5">
        <v>4.5</v>
      </c>
      <c r="K313" s="5">
        <v>20.5</v>
      </c>
      <c r="L313" s="5">
        <v>4.8</v>
      </c>
      <c r="M313" s="5">
        <v>12.5</v>
      </c>
      <c r="N313" s="5">
        <v>20.3</v>
      </c>
      <c r="O313" s="5">
        <v>9.6999999999999993</v>
      </c>
      <c r="P313" s="5">
        <v>40</v>
      </c>
      <c r="Q313" s="5">
        <v>18.5</v>
      </c>
      <c r="R313" s="6">
        <v>380</v>
      </c>
      <c r="S313" s="6">
        <v>380</v>
      </c>
      <c r="T313" s="6">
        <v>380</v>
      </c>
      <c r="U313" s="6">
        <v>380</v>
      </c>
      <c r="V313" s="11">
        <f t="shared" si="76"/>
        <v>10.799999999999999</v>
      </c>
      <c r="W313" s="11">
        <f t="shared" si="77"/>
        <v>10.133333333333333</v>
      </c>
      <c r="X313" s="11">
        <f t="shared" si="78"/>
        <v>12.533333333333333</v>
      </c>
      <c r="Y313" s="62">
        <f t="shared" si="79"/>
        <v>22.733333333333334</v>
      </c>
      <c r="Z313" s="191"/>
      <c r="AA313" s="181"/>
      <c r="AB313" s="181"/>
      <c r="AC313" s="181"/>
      <c r="AD313" s="181"/>
      <c r="AE313" s="181"/>
      <c r="AF313" s="181"/>
      <c r="AG313" s="181"/>
      <c r="AH313" s="181"/>
      <c r="AI313" s="185"/>
      <c r="AJ313" s="185"/>
      <c r="AK313" s="50"/>
    </row>
    <row r="314" spans="1:37" ht="18.75" x14ac:dyDescent="0.25">
      <c r="A314" s="111"/>
      <c r="B314" s="199"/>
      <c r="C314" s="194"/>
      <c r="D314" s="196"/>
      <c r="E314" s="7" t="s">
        <v>82</v>
      </c>
      <c r="F314" s="7">
        <v>8.8000000000000007</v>
      </c>
      <c r="G314" s="7">
        <v>16.5</v>
      </c>
      <c r="H314" s="7">
        <v>19.8</v>
      </c>
      <c r="I314" s="7">
        <v>5</v>
      </c>
      <c r="J314" s="7">
        <v>25</v>
      </c>
      <c r="K314" s="7">
        <v>28.8</v>
      </c>
      <c r="L314" s="7">
        <v>1.2</v>
      </c>
      <c r="M314" s="7">
        <v>33.700000000000003</v>
      </c>
      <c r="N314" s="7">
        <v>35.1</v>
      </c>
      <c r="O314" s="7">
        <v>1.3</v>
      </c>
      <c r="P314" s="7">
        <v>49.4</v>
      </c>
      <c r="Q314" s="7">
        <v>65.099999999999994</v>
      </c>
      <c r="R314" s="6">
        <v>380</v>
      </c>
      <c r="S314" s="6">
        <v>380</v>
      </c>
      <c r="T314" s="6">
        <v>380</v>
      </c>
      <c r="U314" s="6">
        <v>380</v>
      </c>
      <c r="V314" s="11">
        <f t="shared" si="76"/>
        <v>15.033333333333333</v>
      </c>
      <c r="W314" s="11">
        <f t="shared" si="77"/>
        <v>19.599999999999998</v>
      </c>
      <c r="X314" s="11">
        <f t="shared" si="78"/>
        <v>23.333333333333332</v>
      </c>
      <c r="Y314" s="62">
        <f t="shared" si="79"/>
        <v>38.599999999999994</v>
      </c>
      <c r="Z314" s="191"/>
      <c r="AA314" s="181"/>
      <c r="AB314" s="181"/>
      <c r="AC314" s="181"/>
      <c r="AD314" s="181"/>
      <c r="AE314" s="181"/>
      <c r="AF314" s="181"/>
      <c r="AG314" s="181"/>
      <c r="AH314" s="181"/>
      <c r="AI314" s="185"/>
      <c r="AJ314" s="185"/>
      <c r="AK314" s="50"/>
    </row>
    <row r="315" spans="1:37" ht="18.75" x14ac:dyDescent="0.25">
      <c r="A315" s="111"/>
      <c r="B315" s="199"/>
      <c r="C315" s="194"/>
      <c r="D315" s="196"/>
      <c r="E315" s="4" t="s">
        <v>83</v>
      </c>
      <c r="F315" s="4">
        <v>0.7</v>
      </c>
      <c r="G315" s="4">
        <v>9.6999999999999993</v>
      </c>
      <c r="H315" s="4">
        <v>4.2</v>
      </c>
      <c r="I315" s="4">
        <v>1.2</v>
      </c>
      <c r="J315" s="4">
        <v>8.3000000000000007</v>
      </c>
      <c r="K315" s="4">
        <v>12.8</v>
      </c>
      <c r="L315" s="4">
        <v>30.8</v>
      </c>
      <c r="M315" s="4">
        <v>30</v>
      </c>
      <c r="N315" s="4">
        <v>12.3</v>
      </c>
      <c r="O315" s="4">
        <v>20.6</v>
      </c>
      <c r="P315" s="4">
        <v>31.5</v>
      </c>
      <c r="Q315" s="4">
        <v>25</v>
      </c>
      <c r="R315" s="6">
        <v>380</v>
      </c>
      <c r="S315" s="6">
        <v>380</v>
      </c>
      <c r="T315" s="6">
        <v>380</v>
      </c>
      <c r="U315" s="6">
        <v>380</v>
      </c>
      <c r="V315" s="11">
        <f t="shared" si="76"/>
        <v>4.8666666666666663</v>
      </c>
      <c r="W315" s="11">
        <f t="shared" si="77"/>
        <v>7.4333333333333336</v>
      </c>
      <c r="X315" s="11">
        <f t="shared" si="78"/>
        <v>24.366666666666664</v>
      </c>
      <c r="Y315" s="62">
        <f t="shared" si="79"/>
        <v>25.7</v>
      </c>
      <c r="Z315" s="191"/>
      <c r="AA315" s="181"/>
      <c r="AB315" s="181"/>
      <c r="AC315" s="181"/>
      <c r="AD315" s="181"/>
      <c r="AE315" s="181"/>
      <c r="AF315" s="181"/>
      <c r="AG315" s="181"/>
      <c r="AH315" s="181"/>
      <c r="AI315" s="185"/>
      <c r="AJ315" s="185"/>
      <c r="AK315" s="50"/>
    </row>
    <row r="316" spans="1:37" ht="18.75" x14ac:dyDescent="0.25">
      <c r="A316" s="111"/>
      <c r="B316" s="199"/>
      <c r="C316" s="194"/>
      <c r="D316" s="19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8"/>
      <c r="S316" s="8"/>
      <c r="T316" s="8"/>
      <c r="U316" s="8"/>
      <c r="V316" s="11">
        <f t="shared" si="76"/>
        <v>0</v>
      </c>
      <c r="W316" s="11">
        <f t="shared" si="77"/>
        <v>0</v>
      </c>
      <c r="X316" s="11">
        <f t="shared" si="78"/>
        <v>0</v>
      </c>
      <c r="Y316" s="62">
        <f t="shared" si="79"/>
        <v>0</v>
      </c>
      <c r="Z316" s="191"/>
      <c r="AA316" s="181"/>
      <c r="AB316" s="181"/>
      <c r="AC316" s="181"/>
      <c r="AD316" s="181"/>
      <c r="AE316" s="181"/>
      <c r="AF316" s="181"/>
      <c r="AG316" s="181"/>
      <c r="AH316" s="181"/>
      <c r="AI316" s="185"/>
      <c r="AJ316" s="185"/>
      <c r="AK316" s="50"/>
    </row>
    <row r="317" spans="1:37" ht="18.75" x14ac:dyDescent="0.25">
      <c r="A317" s="111"/>
      <c r="B317" s="199"/>
      <c r="C317" s="194"/>
      <c r="D317" s="196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6"/>
      <c r="S317" s="6"/>
      <c r="T317" s="6"/>
      <c r="U317" s="6"/>
      <c r="V317" s="11">
        <f t="shared" si="76"/>
        <v>0</v>
      </c>
      <c r="W317" s="11">
        <f t="shared" si="77"/>
        <v>0</v>
      </c>
      <c r="X317" s="11">
        <f t="shared" si="78"/>
        <v>0</v>
      </c>
      <c r="Y317" s="62">
        <f t="shared" si="79"/>
        <v>0</v>
      </c>
      <c r="Z317" s="191"/>
      <c r="AA317" s="181"/>
      <c r="AB317" s="181"/>
      <c r="AC317" s="181"/>
      <c r="AD317" s="181"/>
      <c r="AE317" s="181"/>
      <c r="AF317" s="181"/>
      <c r="AG317" s="181"/>
      <c r="AH317" s="181"/>
      <c r="AI317" s="185"/>
      <c r="AJ317" s="185"/>
      <c r="AK317" s="50"/>
    </row>
    <row r="318" spans="1:37" ht="18.75" x14ac:dyDescent="0.25">
      <c r="A318" s="111"/>
      <c r="B318" s="199"/>
      <c r="C318" s="194"/>
      <c r="D318" s="19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8"/>
      <c r="S318" s="8"/>
      <c r="T318" s="8"/>
      <c r="U318" s="8"/>
      <c r="V318" s="11">
        <f t="shared" si="76"/>
        <v>0</v>
      </c>
      <c r="W318" s="11">
        <f t="shared" si="77"/>
        <v>0</v>
      </c>
      <c r="X318" s="11">
        <f t="shared" si="78"/>
        <v>0</v>
      </c>
      <c r="Y318" s="62">
        <f t="shared" si="79"/>
        <v>0</v>
      </c>
      <c r="Z318" s="191"/>
      <c r="AA318" s="181"/>
      <c r="AB318" s="181"/>
      <c r="AC318" s="181"/>
      <c r="AD318" s="181"/>
      <c r="AE318" s="181"/>
      <c r="AF318" s="181"/>
      <c r="AG318" s="181"/>
      <c r="AH318" s="181"/>
      <c r="AI318" s="185"/>
      <c r="AJ318" s="185"/>
      <c r="AK318" s="50"/>
    </row>
    <row r="319" spans="1:37" ht="18.75" x14ac:dyDescent="0.25">
      <c r="A319" s="111"/>
      <c r="B319" s="199"/>
      <c r="C319" s="194"/>
      <c r="D319" s="196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6"/>
      <c r="S319" s="6"/>
      <c r="T319" s="6"/>
      <c r="U319" s="6"/>
      <c r="V319" s="11">
        <f t="shared" si="76"/>
        <v>0</v>
      </c>
      <c r="W319" s="11">
        <f t="shared" si="77"/>
        <v>0</v>
      </c>
      <c r="X319" s="11">
        <f t="shared" si="78"/>
        <v>0</v>
      </c>
      <c r="Y319" s="62">
        <f t="shared" si="79"/>
        <v>0</v>
      </c>
      <c r="Z319" s="191"/>
      <c r="AA319" s="181"/>
      <c r="AB319" s="181"/>
      <c r="AC319" s="181"/>
      <c r="AD319" s="181"/>
      <c r="AE319" s="181"/>
      <c r="AF319" s="181"/>
      <c r="AG319" s="181"/>
      <c r="AH319" s="181"/>
      <c r="AI319" s="185"/>
      <c r="AJ319" s="185"/>
      <c r="AK319" s="50"/>
    </row>
    <row r="320" spans="1:37" ht="18.75" x14ac:dyDescent="0.25">
      <c r="A320" s="111"/>
      <c r="B320" s="199"/>
      <c r="C320" s="194"/>
      <c r="D320" s="19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8"/>
      <c r="S320" s="8"/>
      <c r="T320" s="8"/>
      <c r="U320" s="8"/>
      <c r="V320" s="11">
        <f t="shared" si="76"/>
        <v>0</v>
      </c>
      <c r="W320" s="11">
        <f t="shared" si="77"/>
        <v>0</v>
      </c>
      <c r="X320" s="11">
        <f t="shared" si="78"/>
        <v>0</v>
      </c>
      <c r="Y320" s="62">
        <f t="shared" si="79"/>
        <v>0</v>
      </c>
      <c r="Z320" s="191"/>
      <c r="AA320" s="181"/>
      <c r="AB320" s="181"/>
      <c r="AC320" s="181"/>
      <c r="AD320" s="181"/>
      <c r="AE320" s="181"/>
      <c r="AF320" s="181"/>
      <c r="AG320" s="181"/>
      <c r="AH320" s="181"/>
      <c r="AI320" s="185"/>
      <c r="AJ320" s="185"/>
      <c r="AK320" s="50"/>
    </row>
    <row r="321" spans="1:37" ht="18.75" x14ac:dyDescent="0.25">
      <c r="A321" s="111"/>
      <c r="B321" s="199"/>
      <c r="C321" s="194"/>
      <c r="D321" s="196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6"/>
      <c r="S321" s="6"/>
      <c r="T321" s="6"/>
      <c r="U321" s="6"/>
      <c r="V321" s="11">
        <f t="shared" si="76"/>
        <v>0</v>
      </c>
      <c r="W321" s="11">
        <f t="shared" si="77"/>
        <v>0</v>
      </c>
      <c r="X321" s="11">
        <f t="shared" si="78"/>
        <v>0</v>
      </c>
      <c r="Y321" s="62">
        <f t="shared" si="79"/>
        <v>0</v>
      </c>
      <c r="Z321" s="191"/>
      <c r="AA321" s="181"/>
      <c r="AB321" s="181"/>
      <c r="AC321" s="181"/>
      <c r="AD321" s="181"/>
      <c r="AE321" s="181"/>
      <c r="AF321" s="181"/>
      <c r="AG321" s="181"/>
      <c r="AH321" s="181"/>
      <c r="AI321" s="185"/>
      <c r="AJ321" s="185"/>
      <c r="AK321" s="50"/>
    </row>
    <row r="322" spans="1:37" ht="18.75" x14ac:dyDescent="0.25">
      <c r="A322" s="111"/>
      <c r="B322" s="199"/>
      <c r="C322" s="194"/>
      <c r="D322" s="19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8"/>
      <c r="S322" s="8"/>
      <c r="T322" s="8"/>
      <c r="U322" s="8"/>
      <c r="V322" s="11">
        <f t="shared" si="76"/>
        <v>0</v>
      </c>
      <c r="W322" s="11">
        <f t="shared" si="77"/>
        <v>0</v>
      </c>
      <c r="X322" s="11">
        <f t="shared" si="78"/>
        <v>0</v>
      </c>
      <c r="Y322" s="62">
        <f t="shared" si="79"/>
        <v>0</v>
      </c>
      <c r="Z322" s="191"/>
      <c r="AA322" s="181"/>
      <c r="AB322" s="181"/>
      <c r="AC322" s="181"/>
      <c r="AD322" s="181"/>
      <c r="AE322" s="181"/>
      <c r="AF322" s="181"/>
      <c r="AG322" s="181"/>
      <c r="AH322" s="181"/>
      <c r="AI322" s="185"/>
      <c r="AJ322" s="185"/>
      <c r="AK322" s="50"/>
    </row>
    <row r="323" spans="1:37" ht="18.75" x14ac:dyDescent="0.25">
      <c r="A323" s="111"/>
      <c r="B323" s="199"/>
      <c r="C323" s="194"/>
      <c r="D323" s="196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6"/>
      <c r="S323" s="6"/>
      <c r="T323" s="6"/>
      <c r="U323" s="6"/>
      <c r="V323" s="11">
        <f t="shared" si="76"/>
        <v>0</v>
      </c>
      <c r="W323" s="11">
        <f t="shared" si="77"/>
        <v>0</v>
      </c>
      <c r="X323" s="11">
        <f t="shared" si="78"/>
        <v>0</v>
      </c>
      <c r="Y323" s="62">
        <f t="shared" si="79"/>
        <v>0</v>
      </c>
      <c r="Z323" s="191"/>
      <c r="AA323" s="181"/>
      <c r="AB323" s="181"/>
      <c r="AC323" s="181"/>
      <c r="AD323" s="181"/>
      <c r="AE323" s="181"/>
      <c r="AF323" s="181"/>
      <c r="AG323" s="181"/>
      <c r="AH323" s="181"/>
      <c r="AI323" s="185"/>
      <c r="AJ323" s="185"/>
      <c r="AK323" s="50"/>
    </row>
    <row r="324" spans="1:37" ht="18.75" x14ac:dyDescent="0.25">
      <c r="A324" s="111"/>
      <c r="B324" s="199"/>
      <c r="C324" s="194"/>
      <c r="D324" s="19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8"/>
      <c r="S324" s="8"/>
      <c r="T324" s="8"/>
      <c r="U324" s="8"/>
      <c r="V324" s="11">
        <f t="shared" si="76"/>
        <v>0</v>
      </c>
      <c r="W324" s="11">
        <f t="shared" si="77"/>
        <v>0</v>
      </c>
      <c r="X324" s="11">
        <f t="shared" si="78"/>
        <v>0</v>
      </c>
      <c r="Y324" s="62">
        <f t="shared" si="79"/>
        <v>0</v>
      </c>
      <c r="Z324" s="191"/>
      <c r="AA324" s="181"/>
      <c r="AB324" s="181"/>
      <c r="AC324" s="181"/>
      <c r="AD324" s="181"/>
      <c r="AE324" s="181"/>
      <c r="AF324" s="181"/>
      <c r="AG324" s="181"/>
      <c r="AH324" s="181"/>
      <c r="AI324" s="185"/>
      <c r="AJ324" s="185"/>
      <c r="AK324" s="50"/>
    </row>
    <row r="325" spans="1:37" ht="18.75" x14ac:dyDescent="0.25">
      <c r="A325" s="111"/>
      <c r="B325" s="199"/>
      <c r="C325" s="194"/>
      <c r="D325" s="196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6"/>
      <c r="S325" s="6"/>
      <c r="T325" s="6"/>
      <c r="U325" s="6"/>
      <c r="V325" s="11">
        <f t="shared" si="76"/>
        <v>0</v>
      </c>
      <c r="W325" s="11">
        <f t="shared" si="77"/>
        <v>0</v>
      </c>
      <c r="X325" s="11">
        <f t="shared" si="78"/>
        <v>0</v>
      </c>
      <c r="Y325" s="62">
        <f t="shared" si="79"/>
        <v>0</v>
      </c>
      <c r="Z325" s="191"/>
      <c r="AA325" s="181"/>
      <c r="AB325" s="181"/>
      <c r="AC325" s="181"/>
      <c r="AD325" s="181"/>
      <c r="AE325" s="181"/>
      <c r="AF325" s="181"/>
      <c r="AG325" s="181"/>
      <c r="AH325" s="181"/>
      <c r="AI325" s="185"/>
      <c r="AJ325" s="185"/>
      <c r="AK325" s="50"/>
    </row>
    <row r="326" spans="1:37" ht="18.75" x14ac:dyDescent="0.25">
      <c r="A326" s="111"/>
      <c r="B326" s="199"/>
      <c r="C326" s="194"/>
      <c r="D326" s="19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8"/>
      <c r="S326" s="8"/>
      <c r="T326" s="8"/>
      <c r="U326" s="8"/>
      <c r="V326" s="11">
        <f t="shared" si="76"/>
        <v>0</v>
      </c>
      <c r="W326" s="11">
        <f t="shared" si="77"/>
        <v>0</v>
      </c>
      <c r="X326" s="11">
        <f t="shared" si="78"/>
        <v>0</v>
      </c>
      <c r="Y326" s="62">
        <f t="shared" si="79"/>
        <v>0</v>
      </c>
      <c r="Z326" s="191"/>
      <c r="AA326" s="181"/>
      <c r="AB326" s="181"/>
      <c r="AC326" s="181"/>
      <c r="AD326" s="181"/>
      <c r="AE326" s="181"/>
      <c r="AF326" s="181"/>
      <c r="AG326" s="181"/>
      <c r="AH326" s="181"/>
      <c r="AI326" s="185"/>
      <c r="AJ326" s="185"/>
      <c r="AK326" s="50"/>
    </row>
    <row r="327" spans="1:37" ht="18.75" x14ac:dyDescent="0.25">
      <c r="A327" s="111"/>
      <c r="B327" s="199"/>
      <c r="C327" s="194"/>
      <c r="D327" s="196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6"/>
      <c r="S327" s="6"/>
      <c r="T327" s="6"/>
      <c r="U327" s="6"/>
      <c r="V327" s="11">
        <f t="shared" si="76"/>
        <v>0</v>
      </c>
      <c r="W327" s="11">
        <f t="shared" si="77"/>
        <v>0</v>
      </c>
      <c r="X327" s="11">
        <f t="shared" si="78"/>
        <v>0</v>
      </c>
      <c r="Y327" s="62">
        <f t="shared" si="79"/>
        <v>0</v>
      </c>
      <c r="Z327" s="191"/>
      <c r="AA327" s="181"/>
      <c r="AB327" s="181"/>
      <c r="AC327" s="181"/>
      <c r="AD327" s="181"/>
      <c r="AE327" s="181"/>
      <c r="AF327" s="181"/>
      <c r="AG327" s="181"/>
      <c r="AH327" s="181"/>
      <c r="AI327" s="185"/>
      <c r="AJ327" s="185"/>
      <c r="AK327" s="50"/>
    </row>
    <row r="328" spans="1:37" ht="18.75" x14ac:dyDescent="0.25">
      <c r="A328" s="111"/>
      <c r="B328" s="199"/>
      <c r="C328" s="194"/>
      <c r="D328" s="19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8"/>
      <c r="S328" s="8"/>
      <c r="T328" s="8"/>
      <c r="U328" s="8"/>
      <c r="V328" s="11">
        <f t="shared" si="76"/>
        <v>0</v>
      </c>
      <c r="W328" s="11">
        <f t="shared" si="77"/>
        <v>0</v>
      </c>
      <c r="X328" s="11">
        <f t="shared" si="78"/>
        <v>0</v>
      </c>
      <c r="Y328" s="62">
        <f t="shared" si="79"/>
        <v>0</v>
      </c>
      <c r="Z328" s="191"/>
      <c r="AA328" s="181"/>
      <c r="AB328" s="181"/>
      <c r="AC328" s="181"/>
      <c r="AD328" s="181"/>
      <c r="AE328" s="181"/>
      <c r="AF328" s="181"/>
      <c r="AG328" s="181"/>
      <c r="AH328" s="181"/>
      <c r="AI328" s="185"/>
      <c r="AJ328" s="185"/>
      <c r="AK328" s="50"/>
    </row>
    <row r="329" spans="1:37" ht="18.75" x14ac:dyDescent="0.25">
      <c r="A329" s="111"/>
      <c r="B329" s="199"/>
      <c r="C329" s="194"/>
      <c r="D329" s="196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6"/>
      <c r="S329" s="6"/>
      <c r="T329" s="6"/>
      <c r="U329" s="6"/>
      <c r="V329" s="11">
        <f t="shared" si="76"/>
        <v>0</v>
      </c>
      <c r="W329" s="11">
        <f t="shared" si="77"/>
        <v>0</v>
      </c>
      <c r="X329" s="11">
        <f t="shared" si="78"/>
        <v>0</v>
      </c>
      <c r="Y329" s="62">
        <f t="shared" si="79"/>
        <v>0</v>
      </c>
      <c r="Z329" s="191"/>
      <c r="AA329" s="181"/>
      <c r="AB329" s="181"/>
      <c r="AC329" s="181"/>
      <c r="AD329" s="181"/>
      <c r="AE329" s="181"/>
      <c r="AF329" s="181"/>
      <c r="AG329" s="181"/>
      <c r="AH329" s="181"/>
      <c r="AI329" s="185"/>
      <c r="AJ329" s="185"/>
      <c r="AK329" s="50"/>
    </row>
    <row r="330" spans="1:37" ht="18.75" x14ac:dyDescent="0.25">
      <c r="A330" s="111"/>
      <c r="B330" s="199"/>
      <c r="C330" s="194"/>
      <c r="D330" s="19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8"/>
      <c r="S330" s="8"/>
      <c r="T330" s="8"/>
      <c r="U330" s="8"/>
      <c r="V330" s="11">
        <f t="shared" si="76"/>
        <v>0</v>
      </c>
      <c r="W330" s="11">
        <f t="shared" si="77"/>
        <v>0</v>
      </c>
      <c r="X330" s="11">
        <f t="shared" si="78"/>
        <v>0</v>
      </c>
      <c r="Y330" s="62">
        <f t="shared" si="79"/>
        <v>0</v>
      </c>
      <c r="Z330" s="191"/>
      <c r="AA330" s="181"/>
      <c r="AB330" s="181"/>
      <c r="AC330" s="181"/>
      <c r="AD330" s="181"/>
      <c r="AE330" s="181"/>
      <c r="AF330" s="181"/>
      <c r="AG330" s="181"/>
      <c r="AH330" s="181"/>
      <c r="AI330" s="185"/>
      <c r="AJ330" s="185"/>
      <c r="AK330" s="50"/>
    </row>
    <row r="331" spans="1:37" ht="19.5" thickBot="1" x14ac:dyDescent="0.3">
      <c r="A331" s="112"/>
      <c r="B331" s="200"/>
      <c r="C331" s="195"/>
      <c r="D331" s="19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0"/>
      <c r="S331" s="10"/>
      <c r="T331" s="10"/>
      <c r="U331" s="10"/>
      <c r="V331" s="12">
        <f t="shared" si="76"/>
        <v>0</v>
      </c>
      <c r="W331" s="12">
        <f t="shared" si="77"/>
        <v>0</v>
      </c>
      <c r="X331" s="12">
        <f t="shared" si="78"/>
        <v>0</v>
      </c>
      <c r="Y331" s="63">
        <f t="shared" si="79"/>
        <v>0</v>
      </c>
      <c r="Z331" s="192"/>
      <c r="AA331" s="182"/>
      <c r="AB331" s="182"/>
      <c r="AC331" s="182"/>
      <c r="AD331" s="182"/>
      <c r="AE331" s="182"/>
      <c r="AF331" s="182"/>
      <c r="AG331" s="182"/>
      <c r="AH331" s="182"/>
      <c r="AI331" s="186"/>
      <c r="AJ331" s="186"/>
      <c r="AK331" s="50"/>
    </row>
    <row r="332" spans="1:37" ht="18.75" x14ac:dyDescent="0.25">
      <c r="A332" s="123">
        <v>17</v>
      </c>
      <c r="B332" s="198" t="s">
        <v>84</v>
      </c>
      <c r="C332" s="193" t="s">
        <v>92</v>
      </c>
      <c r="D332" s="193">
        <f>400*0.9</f>
        <v>360</v>
      </c>
      <c r="E332" s="14" t="s">
        <v>85</v>
      </c>
      <c r="F332" s="15">
        <v>8.1999999999999993</v>
      </c>
      <c r="G332" s="15">
        <v>0.4</v>
      </c>
      <c r="H332" s="15">
        <v>3.3</v>
      </c>
      <c r="I332" s="15">
        <v>7.6</v>
      </c>
      <c r="J332" s="15">
        <v>0.2</v>
      </c>
      <c r="K332" s="15">
        <v>5</v>
      </c>
      <c r="L332" s="15">
        <v>5.3</v>
      </c>
      <c r="M332" s="15">
        <v>0.2</v>
      </c>
      <c r="N332" s="15">
        <v>6.8</v>
      </c>
      <c r="O332" s="15">
        <v>12.4</v>
      </c>
      <c r="P332" s="15">
        <v>0.3</v>
      </c>
      <c r="Q332" s="15">
        <v>12.5</v>
      </c>
      <c r="R332" s="18">
        <v>380</v>
      </c>
      <c r="S332" s="18">
        <v>380</v>
      </c>
      <c r="T332" s="18">
        <v>380</v>
      </c>
      <c r="U332" s="18">
        <v>380</v>
      </c>
      <c r="V332" s="17">
        <f t="shared" ref="V332:V395" si="95">IF(AND(F332=0,G332=0,H332=0),0,IF(AND(F332=0,G332=0),H332,IF(AND(F332=0,H332=0),G332,IF(AND(G332=0,H332=0),F332,IF(F332=0,(G332+H332)/2,IF(G332=0,(F332+H332)/2,IF(H332=0,(F332+G332)/2,(F332+G332+H332)/3)))))))</f>
        <v>3.9666666666666663</v>
      </c>
      <c r="W332" s="17">
        <f t="shared" ref="W332:W395" si="96">IF(AND(I332=0,J332=0,K332=0),0,IF(AND(I332=0,J332=0),K332,IF(AND(I332=0,K332=0),J332,IF(AND(J332=0,K332=0),I332,IF(I332=0,(J332+K332)/2,IF(J332=0,(I332+K332)/2,IF(K332=0,(I332+J332)/2,(I332+J332+K332)/3)))))))</f>
        <v>4.2666666666666666</v>
      </c>
      <c r="X332" s="17">
        <f t="shared" ref="X332:X395" si="97">IF(AND(L332=0,M332=0,N332=0),0,IF(AND(L332=0,M332=0),N332,IF(AND(L332=0,N332=0),M332,IF(AND(M332=0,N332=0),L332,IF(L332=0,(M332+N332)/2,IF(M332=0,(L332+N332)/2,IF(N332=0,(L332+M332)/2,(L332+M332+N332)/3)))))))</f>
        <v>4.1000000000000005</v>
      </c>
      <c r="Y332" s="61">
        <f t="shared" ref="Y332:Y395" si="98">IF(AND(O332=0,P332=0,Q332=0),0,IF(AND(O332=0,P332=0),Q332,IF(AND(O332=0,Q332=0),P332,IF(AND(P332=0,Q332=0),O332,IF(O332=0,(P332+Q332)/2,IF(P332=0,(O332+Q332)/2,IF(Q332=0,(O332+P332)/2,(O332+P332+Q332)/3)))))))</f>
        <v>8.4</v>
      </c>
      <c r="Z332" s="190">
        <f t="shared" ref="Z332:AB332" si="99">SUM(V332:V351)</f>
        <v>50.4</v>
      </c>
      <c r="AA332" s="183">
        <f t="shared" si="99"/>
        <v>45.900000000000006</v>
      </c>
      <c r="AB332" s="183">
        <f t="shared" si="99"/>
        <v>78.266666666666666</v>
      </c>
      <c r="AC332" s="183">
        <f>SUM(Y332:Y351)</f>
        <v>70.666666666666671</v>
      </c>
      <c r="AD332" s="180">
        <f t="shared" ref="AD332" si="100">Z332*0.38*0.9*SQRT(3)</f>
        <v>29.855013359903225</v>
      </c>
      <c r="AE332" s="180">
        <f t="shared" si="91"/>
        <v>27.189387167054729</v>
      </c>
      <c r="AF332" s="180">
        <f t="shared" si="91"/>
        <v>46.362150376357647</v>
      </c>
      <c r="AG332" s="180">
        <f t="shared" si="91"/>
        <v>41.860203917324625</v>
      </c>
      <c r="AH332" s="183">
        <f t="shared" ref="AH332" si="101">MAX(Z332:AC351)</f>
        <v>78.266666666666666</v>
      </c>
      <c r="AI332" s="184">
        <f t="shared" ref="AI332" si="102">AH332*0.38*0.9*SQRT(3)</f>
        <v>46.362150376357647</v>
      </c>
      <c r="AJ332" s="184">
        <f t="shared" ref="AJ332" si="103">D332-AI332</f>
        <v>313.63784962364235</v>
      </c>
      <c r="AK332" s="50"/>
    </row>
    <row r="333" spans="1:37" ht="18.75" x14ac:dyDescent="0.25">
      <c r="A333" s="111"/>
      <c r="B333" s="199"/>
      <c r="C333" s="194"/>
      <c r="D333" s="196"/>
      <c r="E333" s="4" t="s">
        <v>49</v>
      </c>
      <c r="F333" s="5">
        <v>5.0999999999999996</v>
      </c>
      <c r="G333" s="5">
        <v>3.7</v>
      </c>
      <c r="H333" s="5">
        <v>4.5999999999999996</v>
      </c>
      <c r="I333" s="5">
        <v>7</v>
      </c>
      <c r="J333" s="5">
        <v>3.5</v>
      </c>
      <c r="K333" s="5">
        <v>2.2000000000000002</v>
      </c>
      <c r="L333" s="5">
        <v>16</v>
      </c>
      <c r="M333" s="5">
        <v>13.2</v>
      </c>
      <c r="N333" s="5">
        <v>5</v>
      </c>
      <c r="O333" s="5">
        <v>13</v>
      </c>
      <c r="P333" s="5">
        <v>13.6</v>
      </c>
      <c r="Q333" s="5">
        <v>2.5</v>
      </c>
      <c r="R333" s="6">
        <v>380</v>
      </c>
      <c r="S333" s="6">
        <v>380</v>
      </c>
      <c r="T333" s="6">
        <v>380</v>
      </c>
      <c r="U333" s="6">
        <v>380</v>
      </c>
      <c r="V333" s="11">
        <f t="shared" si="95"/>
        <v>4.4666666666666668</v>
      </c>
      <c r="W333" s="11">
        <f t="shared" si="96"/>
        <v>4.2333333333333334</v>
      </c>
      <c r="X333" s="11">
        <f t="shared" si="97"/>
        <v>11.4</v>
      </c>
      <c r="Y333" s="62">
        <f t="shared" si="98"/>
        <v>9.7000000000000011</v>
      </c>
      <c r="Z333" s="191"/>
      <c r="AA333" s="181"/>
      <c r="AB333" s="181"/>
      <c r="AC333" s="181"/>
      <c r="AD333" s="181"/>
      <c r="AE333" s="181"/>
      <c r="AF333" s="181"/>
      <c r="AG333" s="181"/>
      <c r="AH333" s="181"/>
      <c r="AI333" s="185"/>
      <c r="AJ333" s="185"/>
      <c r="AK333" s="50"/>
    </row>
    <row r="334" spans="1:37" ht="18.75" x14ac:dyDescent="0.25">
      <c r="A334" s="111"/>
      <c r="B334" s="199"/>
      <c r="C334" s="194"/>
      <c r="D334" s="196"/>
      <c r="E334" s="7" t="s">
        <v>86</v>
      </c>
      <c r="F334" s="7">
        <v>8.8000000000000007</v>
      </c>
      <c r="G334" s="7">
        <v>8.6999999999999993</v>
      </c>
      <c r="H334" s="7">
        <v>9.6999999999999993</v>
      </c>
      <c r="I334" s="7">
        <v>18.5</v>
      </c>
      <c r="J334" s="7">
        <v>28</v>
      </c>
      <c r="K334" s="7">
        <v>9</v>
      </c>
      <c r="L334" s="7">
        <v>39</v>
      </c>
      <c r="M334" s="7">
        <v>15</v>
      </c>
      <c r="N334" s="7">
        <v>9</v>
      </c>
      <c r="O334" s="7">
        <v>34</v>
      </c>
      <c r="P334" s="7">
        <v>13</v>
      </c>
      <c r="Q334" s="7">
        <v>25</v>
      </c>
      <c r="R334" s="6">
        <v>380</v>
      </c>
      <c r="S334" s="6">
        <v>380</v>
      </c>
      <c r="T334" s="6">
        <v>380</v>
      </c>
      <c r="U334" s="6">
        <v>380</v>
      </c>
      <c r="V334" s="11">
        <f t="shared" si="95"/>
        <v>9.0666666666666664</v>
      </c>
      <c r="W334" s="11">
        <f t="shared" si="96"/>
        <v>18.5</v>
      </c>
      <c r="X334" s="11">
        <f t="shared" si="97"/>
        <v>21</v>
      </c>
      <c r="Y334" s="62">
        <f t="shared" si="98"/>
        <v>24</v>
      </c>
      <c r="Z334" s="191"/>
      <c r="AA334" s="181"/>
      <c r="AB334" s="181"/>
      <c r="AC334" s="181"/>
      <c r="AD334" s="181"/>
      <c r="AE334" s="181"/>
      <c r="AF334" s="181"/>
      <c r="AG334" s="181"/>
      <c r="AH334" s="181"/>
      <c r="AI334" s="185"/>
      <c r="AJ334" s="185"/>
      <c r="AK334" s="50"/>
    </row>
    <row r="335" spans="1:37" ht="18.75" x14ac:dyDescent="0.25">
      <c r="A335" s="111"/>
      <c r="B335" s="199"/>
      <c r="C335" s="194"/>
      <c r="D335" s="196"/>
      <c r="E335" s="4" t="s">
        <v>87</v>
      </c>
      <c r="F335" s="4">
        <v>29.9</v>
      </c>
      <c r="G335" s="4">
        <v>26</v>
      </c>
      <c r="H335" s="4">
        <v>42.8</v>
      </c>
      <c r="I335" s="4">
        <v>5.2</v>
      </c>
      <c r="J335" s="4">
        <v>19.5</v>
      </c>
      <c r="K335" s="4">
        <v>32</v>
      </c>
      <c r="L335" s="4">
        <v>24.5</v>
      </c>
      <c r="M335" s="4">
        <v>54.8</v>
      </c>
      <c r="N335" s="4">
        <v>46</v>
      </c>
      <c r="O335" s="4">
        <v>7.2</v>
      </c>
      <c r="P335" s="4">
        <v>52.5</v>
      </c>
      <c r="Q335" s="4">
        <v>26</v>
      </c>
      <c r="R335" s="6">
        <v>380</v>
      </c>
      <c r="S335" s="6">
        <v>380</v>
      </c>
      <c r="T335" s="6">
        <v>380</v>
      </c>
      <c r="U335" s="6">
        <v>380</v>
      </c>
      <c r="V335" s="11">
        <f t="shared" si="95"/>
        <v>32.9</v>
      </c>
      <c r="W335" s="11">
        <f t="shared" si="96"/>
        <v>18.900000000000002</v>
      </c>
      <c r="X335" s="11">
        <f t="shared" si="97"/>
        <v>41.766666666666666</v>
      </c>
      <c r="Y335" s="62">
        <f t="shared" si="98"/>
        <v>28.566666666666666</v>
      </c>
      <c r="Z335" s="191"/>
      <c r="AA335" s="181"/>
      <c r="AB335" s="181"/>
      <c r="AC335" s="181"/>
      <c r="AD335" s="181"/>
      <c r="AE335" s="181"/>
      <c r="AF335" s="181"/>
      <c r="AG335" s="181"/>
      <c r="AH335" s="181"/>
      <c r="AI335" s="185"/>
      <c r="AJ335" s="185"/>
      <c r="AK335" s="50"/>
    </row>
    <row r="336" spans="1:37" ht="18.75" x14ac:dyDescent="0.25">
      <c r="A336" s="111"/>
      <c r="B336" s="199"/>
      <c r="C336" s="194"/>
      <c r="D336" s="19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8"/>
      <c r="S336" s="8"/>
      <c r="T336" s="8"/>
      <c r="U336" s="8"/>
      <c r="V336" s="11">
        <f t="shared" si="95"/>
        <v>0</v>
      </c>
      <c r="W336" s="11">
        <f t="shared" si="96"/>
        <v>0</v>
      </c>
      <c r="X336" s="11">
        <f t="shared" si="97"/>
        <v>0</v>
      </c>
      <c r="Y336" s="62">
        <f t="shared" si="98"/>
        <v>0</v>
      </c>
      <c r="Z336" s="191"/>
      <c r="AA336" s="181"/>
      <c r="AB336" s="181"/>
      <c r="AC336" s="181"/>
      <c r="AD336" s="181"/>
      <c r="AE336" s="181"/>
      <c r="AF336" s="181"/>
      <c r="AG336" s="181"/>
      <c r="AH336" s="181"/>
      <c r="AI336" s="185"/>
      <c r="AJ336" s="185"/>
      <c r="AK336" s="50"/>
    </row>
    <row r="337" spans="1:37" ht="18.75" x14ac:dyDescent="0.25">
      <c r="A337" s="111"/>
      <c r="B337" s="199"/>
      <c r="C337" s="194"/>
      <c r="D337" s="196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6"/>
      <c r="S337" s="6"/>
      <c r="T337" s="6"/>
      <c r="U337" s="6"/>
      <c r="V337" s="11">
        <f t="shared" si="95"/>
        <v>0</v>
      </c>
      <c r="W337" s="11">
        <f t="shared" si="96"/>
        <v>0</v>
      </c>
      <c r="X337" s="11">
        <f t="shared" si="97"/>
        <v>0</v>
      </c>
      <c r="Y337" s="62">
        <f t="shared" si="98"/>
        <v>0</v>
      </c>
      <c r="Z337" s="191"/>
      <c r="AA337" s="181"/>
      <c r="AB337" s="181"/>
      <c r="AC337" s="181"/>
      <c r="AD337" s="181"/>
      <c r="AE337" s="181"/>
      <c r="AF337" s="181"/>
      <c r="AG337" s="181"/>
      <c r="AH337" s="181"/>
      <c r="AI337" s="185"/>
      <c r="AJ337" s="185"/>
      <c r="AK337" s="50"/>
    </row>
    <row r="338" spans="1:37" ht="18.75" x14ac:dyDescent="0.25">
      <c r="A338" s="111"/>
      <c r="B338" s="199"/>
      <c r="C338" s="194"/>
      <c r="D338" s="19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8"/>
      <c r="S338" s="8"/>
      <c r="T338" s="8"/>
      <c r="U338" s="8"/>
      <c r="V338" s="11">
        <f t="shared" si="95"/>
        <v>0</v>
      </c>
      <c r="W338" s="11">
        <f t="shared" si="96"/>
        <v>0</v>
      </c>
      <c r="X338" s="11">
        <f t="shared" si="97"/>
        <v>0</v>
      </c>
      <c r="Y338" s="62">
        <f t="shared" si="98"/>
        <v>0</v>
      </c>
      <c r="Z338" s="191"/>
      <c r="AA338" s="181"/>
      <c r="AB338" s="181"/>
      <c r="AC338" s="181"/>
      <c r="AD338" s="181"/>
      <c r="AE338" s="181"/>
      <c r="AF338" s="181"/>
      <c r="AG338" s="181"/>
      <c r="AH338" s="181"/>
      <c r="AI338" s="185"/>
      <c r="AJ338" s="185"/>
      <c r="AK338" s="50"/>
    </row>
    <row r="339" spans="1:37" ht="18.75" x14ac:dyDescent="0.25">
      <c r="A339" s="111"/>
      <c r="B339" s="199"/>
      <c r="C339" s="194"/>
      <c r="D339" s="196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6"/>
      <c r="S339" s="6"/>
      <c r="T339" s="6"/>
      <c r="U339" s="6"/>
      <c r="V339" s="11">
        <f t="shared" si="95"/>
        <v>0</v>
      </c>
      <c r="W339" s="11">
        <f t="shared" si="96"/>
        <v>0</v>
      </c>
      <c r="X339" s="11">
        <f t="shared" si="97"/>
        <v>0</v>
      </c>
      <c r="Y339" s="62">
        <f t="shared" si="98"/>
        <v>0</v>
      </c>
      <c r="Z339" s="191"/>
      <c r="AA339" s="181"/>
      <c r="AB339" s="181"/>
      <c r="AC339" s="181"/>
      <c r="AD339" s="181"/>
      <c r="AE339" s="181"/>
      <c r="AF339" s="181"/>
      <c r="AG339" s="181"/>
      <c r="AH339" s="181"/>
      <c r="AI339" s="185"/>
      <c r="AJ339" s="185"/>
      <c r="AK339" s="50"/>
    </row>
    <row r="340" spans="1:37" ht="18.75" x14ac:dyDescent="0.25">
      <c r="A340" s="111"/>
      <c r="B340" s="199"/>
      <c r="C340" s="194"/>
      <c r="D340" s="19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8"/>
      <c r="S340" s="8"/>
      <c r="T340" s="8"/>
      <c r="U340" s="8"/>
      <c r="V340" s="11">
        <f t="shared" si="95"/>
        <v>0</v>
      </c>
      <c r="W340" s="11">
        <f t="shared" si="96"/>
        <v>0</v>
      </c>
      <c r="X340" s="11">
        <f t="shared" si="97"/>
        <v>0</v>
      </c>
      <c r="Y340" s="62">
        <f t="shared" si="98"/>
        <v>0</v>
      </c>
      <c r="Z340" s="191"/>
      <c r="AA340" s="181"/>
      <c r="AB340" s="181"/>
      <c r="AC340" s="181"/>
      <c r="AD340" s="181"/>
      <c r="AE340" s="181"/>
      <c r="AF340" s="181"/>
      <c r="AG340" s="181"/>
      <c r="AH340" s="181"/>
      <c r="AI340" s="185"/>
      <c r="AJ340" s="185"/>
      <c r="AK340" s="50"/>
    </row>
    <row r="341" spans="1:37" ht="18.75" x14ac:dyDescent="0.25">
      <c r="A341" s="111"/>
      <c r="B341" s="199"/>
      <c r="C341" s="194"/>
      <c r="D341" s="196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6"/>
      <c r="S341" s="6"/>
      <c r="T341" s="6"/>
      <c r="U341" s="6"/>
      <c r="V341" s="11">
        <f t="shared" si="95"/>
        <v>0</v>
      </c>
      <c r="W341" s="11">
        <f t="shared" si="96"/>
        <v>0</v>
      </c>
      <c r="X341" s="11">
        <f t="shared" si="97"/>
        <v>0</v>
      </c>
      <c r="Y341" s="62">
        <f t="shared" si="98"/>
        <v>0</v>
      </c>
      <c r="Z341" s="191"/>
      <c r="AA341" s="181"/>
      <c r="AB341" s="181"/>
      <c r="AC341" s="181"/>
      <c r="AD341" s="181"/>
      <c r="AE341" s="181"/>
      <c r="AF341" s="181"/>
      <c r="AG341" s="181"/>
      <c r="AH341" s="181"/>
      <c r="AI341" s="185"/>
      <c r="AJ341" s="185"/>
      <c r="AK341" s="50"/>
    </row>
    <row r="342" spans="1:37" ht="18.75" x14ac:dyDescent="0.25">
      <c r="A342" s="111"/>
      <c r="B342" s="199"/>
      <c r="C342" s="194"/>
      <c r="D342" s="19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8"/>
      <c r="S342" s="8"/>
      <c r="T342" s="8"/>
      <c r="U342" s="8"/>
      <c r="V342" s="11">
        <f t="shared" si="95"/>
        <v>0</v>
      </c>
      <c r="W342" s="11">
        <f t="shared" si="96"/>
        <v>0</v>
      </c>
      <c r="X342" s="11">
        <f t="shared" si="97"/>
        <v>0</v>
      </c>
      <c r="Y342" s="62">
        <f t="shared" si="98"/>
        <v>0</v>
      </c>
      <c r="Z342" s="191"/>
      <c r="AA342" s="181"/>
      <c r="AB342" s="181"/>
      <c r="AC342" s="181"/>
      <c r="AD342" s="181"/>
      <c r="AE342" s="181"/>
      <c r="AF342" s="181"/>
      <c r="AG342" s="181"/>
      <c r="AH342" s="181"/>
      <c r="AI342" s="185"/>
      <c r="AJ342" s="185"/>
      <c r="AK342" s="50"/>
    </row>
    <row r="343" spans="1:37" ht="18.75" x14ac:dyDescent="0.25">
      <c r="A343" s="111"/>
      <c r="B343" s="199"/>
      <c r="C343" s="194"/>
      <c r="D343" s="196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6"/>
      <c r="S343" s="6"/>
      <c r="T343" s="6"/>
      <c r="U343" s="6"/>
      <c r="V343" s="11">
        <f t="shared" si="95"/>
        <v>0</v>
      </c>
      <c r="W343" s="11">
        <f t="shared" si="96"/>
        <v>0</v>
      </c>
      <c r="X343" s="11">
        <f t="shared" si="97"/>
        <v>0</v>
      </c>
      <c r="Y343" s="62">
        <f t="shared" si="98"/>
        <v>0</v>
      </c>
      <c r="Z343" s="191"/>
      <c r="AA343" s="181"/>
      <c r="AB343" s="181"/>
      <c r="AC343" s="181"/>
      <c r="AD343" s="181"/>
      <c r="AE343" s="181"/>
      <c r="AF343" s="181"/>
      <c r="AG343" s="181"/>
      <c r="AH343" s="181"/>
      <c r="AI343" s="185"/>
      <c r="AJ343" s="185"/>
      <c r="AK343" s="50"/>
    </row>
    <row r="344" spans="1:37" ht="18.75" x14ac:dyDescent="0.25">
      <c r="A344" s="111"/>
      <c r="B344" s="199"/>
      <c r="C344" s="194"/>
      <c r="D344" s="19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8"/>
      <c r="S344" s="8"/>
      <c r="T344" s="8"/>
      <c r="U344" s="8"/>
      <c r="V344" s="11">
        <f t="shared" si="95"/>
        <v>0</v>
      </c>
      <c r="W344" s="11">
        <f t="shared" si="96"/>
        <v>0</v>
      </c>
      <c r="X344" s="11">
        <f t="shared" si="97"/>
        <v>0</v>
      </c>
      <c r="Y344" s="62">
        <f t="shared" si="98"/>
        <v>0</v>
      </c>
      <c r="Z344" s="191"/>
      <c r="AA344" s="181"/>
      <c r="AB344" s="181"/>
      <c r="AC344" s="181"/>
      <c r="AD344" s="181"/>
      <c r="AE344" s="181"/>
      <c r="AF344" s="181"/>
      <c r="AG344" s="181"/>
      <c r="AH344" s="181"/>
      <c r="AI344" s="185"/>
      <c r="AJ344" s="185"/>
      <c r="AK344" s="50"/>
    </row>
    <row r="345" spans="1:37" ht="18.75" x14ac:dyDescent="0.25">
      <c r="A345" s="111"/>
      <c r="B345" s="199"/>
      <c r="C345" s="194"/>
      <c r="D345" s="196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6"/>
      <c r="S345" s="6"/>
      <c r="T345" s="6"/>
      <c r="U345" s="6"/>
      <c r="V345" s="11">
        <f t="shared" si="95"/>
        <v>0</v>
      </c>
      <c r="W345" s="11">
        <f t="shared" si="96"/>
        <v>0</v>
      </c>
      <c r="X345" s="11">
        <f t="shared" si="97"/>
        <v>0</v>
      </c>
      <c r="Y345" s="62">
        <f t="shared" si="98"/>
        <v>0</v>
      </c>
      <c r="Z345" s="191"/>
      <c r="AA345" s="181"/>
      <c r="AB345" s="181"/>
      <c r="AC345" s="181"/>
      <c r="AD345" s="181"/>
      <c r="AE345" s="181"/>
      <c r="AF345" s="181"/>
      <c r="AG345" s="181"/>
      <c r="AH345" s="181"/>
      <c r="AI345" s="185"/>
      <c r="AJ345" s="185"/>
      <c r="AK345" s="50"/>
    </row>
    <row r="346" spans="1:37" ht="18.75" x14ac:dyDescent="0.25">
      <c r="A346" s="111"/>
      <c r="B346" s="199"/>
      <c r="C346" s="194"/>
      <c r="D346" s="19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8"/>
      <c r="S346" s="8"/>
      <c r="T346" s="8"/>
      <c r="U346" s="8"/>
      <c r="V346" s="11">
        <f t="shared" si="95"/>
        <v>0</v>
      </c>
      <c r="W346" s="11">
        <f t="shared" si="96"/>
        <v>0</v>
      </c>
      <c r="X346" s="11">
        <f t="shared" si="97"/>
        <v>0</v>
      </c>
      <c r="Y346" s="62">
        <f t="shared" si="98"/>
        <v>0</v>
      </c>
      <c r="Z346" s="191"/>
      <c r="AA346" s="181"/>
      <c r="AB346" s="181"/>
      <c r="AC346" s="181"/>
      <c r="AD346" s="181"/>
      <c r="AE346" s="181"/>
      <c r="AF346" s="181"/>
      <c r="AG346" s="181"/>
      <c r="AH346" s="181"/>
      <c r="AI346" s="185"/>
      <c r="AJ346" s="185"/>
      <c r="AK346" s="50"/>
    </row>
    <row r="347" spans="1:37" ht="18.75" x14ac:dyDescent="0.25">
      <c r="A347" s="111"/>
      <c r="B347" s="199"/>
      <c r="C347" s="194"/>
      <c r="D347" s="196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6"/>
      <c r="S347" s="6"/>
      <c r="T347" s="6"/>
      <c r="U347" s="6"/>
      <c r="V347" s="11">
        <f t="shared" si="95"/>
        <v>0</v>
      </c>
      <c r="W347" s="11">
        <f t="shared" si="96"/>
        <v>0</v>
      </c>
      <c r="X347" s="11">
        <f t="shared" si="97"/>
        <v>0</v>
      </c>
      <c r="Y347" s="62">
        <f t="shared" si="98"/>
        <v>0</v>
      </c>
      <c r="Z347" s="191"/>
      <c r="AA347" s="181"/>
      <c r="AB347" s="181"/>
      <c r="AC347" s="181"/>
      <c r="AD347" s="181"/>
      <c r="AE347" s="181"/>
      <c r="AF347" s="181"/>
      <c r="AG347" s="181"/>
      <c r="AH347" s="181"/>
      <c r="AI347" s="185"/>
      <c r="AJ347" s="185"/>
      <c r="AK347" s="50"/>
    </row>
    <row r="348" spans="1:37" ht="18.75" x14ac:dyDescent="0.25">
      <c r="A348" s="111"/>
      <c r="B348" s="199"/>
      <c r="C348" s="194"/>
      <c r="D348" s="19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8"/>
      <c r="S348" s="8"/>
      <c r="T348" s="8"/>
      <c r="U348" s="8"/>
      <c r="V348" s="11">
        <f t="shared" si="95"/>
        <v>0</v>
      </c>
      <c r="W348" s="11">
        <f t="shared" si="96"/>
        <v>0</v>
      </c>
      <c r="X348" s="11">
        <f t="shared" si="97"/>
        <v>0</v>
      </c>
      <c r="Y348" s="62">
        <f t="shared" si="98"/>
        <v>0</v>
      </c>
      <c r="Z348" s="191"/>
      <c r="AA348" s="181"/>
      <c r="AB348" s="181"/>
      <c r="AC348" s="181"/>
      <c r="AD348" s="181"/>
      <c r="AE348" s="181"/>
      <c r="AF348" s="181"/>
      <c r="AG348" s="181"/>
      <c r="AH348" s="181"/>
      <c r="AI348" s="185"/>
      <c r="AJ348" s="185"/>
      <c r="AK348" s="50"/>
    </row>
    <row r="349" spans="1:37" ht="18.75" x14ac:dyDescent="0.25">
      <c r="A349" s="111"/>
      <c r="B349" s="199"/>
      <c r="C349" s="194"/>
      <c r="D349" s="196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6"/>
      <c r="S349" s="6"/>
      <c r="T349" s="6"/>
      <c r="U349" s="6"/>
      <c r="V349" s="11">
        <f t="shared" si="95"/>
        <v>0</v>
      </c>
      <c r="W349" s="11">
        <f t="shared" si="96"/>
        <v>0</v>
      </c>
      <c r="X349" s="11">
        <f t="shared" si="97"/>
        <v>0</v>
      </c>
      <c r="Y349" s="62">
        <f t="shared" si="98"/>
        <v>0</v>
      </c>
      <c r="Z349" s="191"/>
      <c r="AA349" s="181"/>
      <c r="AB349" s="181"/>
      <c r="AC349" s="181"/>
      <c r="AD349" s="181"/>
      <c r="AE349" s="181"/>
      <c r="AF349" s="181"/>
      <c r="AG349" s="181"/>
      <c r="AH349" s="181"/>
      <c r="AI349" s="185"/>
      <c r="AJ349" s="185"/>
      <c r="AK349" s="50"/>
    </row>
    <row r="350" spans="1:37" ht="18.75" x14ac:dyDescent="0.25">
      <c r="A350" s="111"/>
      <c r="B350" s="199"/>
      <c r="C350" s="194"/>
      <c r="D350" s="19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8"/>
      <c r="S350" s="8"/>
      <c r="T350" s="8"/>
      <c r="U350" s="8"/>
      <c r="V350" s="11">
        <f t="shared" si="95"/>
        <v>0</v>
      </c>
      <c r="W350" s="11">
        <f t="shared" si="96"/>
        <v>0</v>
      </c>
      <c r="X350" s="11">
        <f t="shared" si="97"/>
        <v>0</v>
      </c>
      <c r="Y350" s="62">
        <f t="shared" si="98"/>
        <v>0</v>
      </c>
      <c r="Z350" s="191"/>
      <c r="AA350" s="181"/>
      <c r="AB350" s="181"/>
      <c r="AC350" s="181"/>
      <c r="AD350" s="181"/>
      <c r="AE350" s="181"/>
      <c r="AF350" s="181"/>
      <c r="AG350" s="181"/>
      <c r="AH350" s="181"/>
      <c r="AI350" s="185"/>
      <c r="AJ350" s="185"/>
      <c r="AK350" s="50"/>
    </row>
    <row r="351" spans="1:37" ht="19.5" thickBot="1" x14ac:dyDescent="0.3">
      <c r="A351" s="112"/>
      <c r="B351" s="200"/>
      <c r="C351" s="195"/>
      <c r="D351" s="19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0"/>
      <c r="S351" s="10"/>
      <c r="T351" s="10"/>
      <c r="U351" s="10"/>
      <c r="V351" s="12">
        <f t="shared" si="95"/>
        <v>0</v>
      </c>
      <c r="W351" s="12">
        <f t="shared" si="96"/>
        <v>0</v>
      </c>
      <c r="X351" s="12">
        <f t="shared" si="97"/>
        <v>0</v>
      </c>
      <c r="Y351" s="63">
        <f t="shared" si="98"/>
        <v>0</v>
      </c>
      <c r="Z351" s="192"/>
      <c r="AA351" s="182"/>
      <c r="AB351" s="182"/>
      <c r="AC351" s="182"/>
      <c r="AD351" s="182"/>
      <c r="AE351" s="182"/>
      <c r="AF351" s="182"/>
      <c r="AG351" s="182"/>
      <c r="AH351" s="182"/>
      <c r="AI351" s="186"/>
      <c r="AJ351" s="186"/>
      <c r="AK351" s="50"/>
    </row>
    <row r="352" spans="1:37" ht="18.75" x14ac:dyDescent="0.25">
      <c r="A352" s="123">
        <v>18</v>
      </c>
      <c r="B352" s="198" t="s">
        <v>88</v>
      </c>
      <c r="C352" s="193" t="s">
        <v>92</v>
      </c>
      <c r="D352" s="193">
        <f>400*0.9</f>
        <v>360</v>
      </c>
      <c r="E352" s="14" t="s">
        <v>96</v>
      </c>
      <c r="F352" s="15">
        <v>12.9</v>
      </c>
      <c r="G352" s="15">
        <v>5.4</v>
      </c>
      <c r="H352" s="15">
        <v>24.2</v>
      </c>
      <c r="I352" s="15">
        <v>16.5</v>
      </c>
      <c r="J352" s="15">
        <v>0.5</v>
      </c>
      <c r="K352" s="15">
        <v>1.2</v>
      </c>
      <c r="L352" s="15">
        <v>9.1999999999999993</v>
      </c>
      <c r="M352" s="15">
        <v>2.5</v>
      </c>
      <c r="N352" s="15">
        <v>0.2</v>
      </c>
      <c r="O352" s="15">
        <v>7.8</v>
      </c>
      <c r="P352" s="15">
        <v>2.2000000000000002</v>
      </c>
      <c r="Q352" s="15">
        <v>0.2</v>
      </c>
      <c r="R352" s="18">
        <v>380</v>
      </c>
      <c r="S352" s="18">
        <v>380</v>
      </c>
      <c r="T352" s="18">
        <v>380</v>
      </c>
      <c r="U352" s="18">
        <v>380</v>
      </c>
      <c r="V352" s="17">
        <f t="shared" si="95"/>
        <v>14.166666666666666</v>
      </c>
      <c r="W352" s="17">
        <f t="shared" si="96"/>
        <v>6.0666666666666664</v>
      </c>
      <c r="X352" s="17">
        <f t="shared" si="97"/>
        <v>3.9666666666666663</v>
      </c>
      <c r="Y352" s="61">
        <f t="shared" si="98"/>
        <v>3.4</v>
      </c>
      <c r="Z352" s="190">
        <f t="shared" ref="Z352:AB352" si="104">SUM(V352:V371)</f>
        <v>49.033333333333331</v>
      </c>
      <c r="AA352" s="183">
        <f t="shared" si="104"/>
        <v>45.900000000000006</v>
      </c>
      <c r="AB352" s="183">
        <f t="shared" si="104"/>
        <v>71.533333333333331</v>
      </c>
      <c r="AC352" s="183">
        <f>SUM(Y352:Y371)</f>
        <v>84.166666666666671</v>
      </c>
      <c r="AD352" s="180">
        <f t="shared" ref="AD352:AG372" si="105">Z352*0.38*0.9*SQRT(3)</f>
        <v>29.045452812445532</v>
      </c>
      <c r="AE352" s="180">
        <f t="shared" si="105"/>
        <v>27.189387167054729</v>
      </c>
      <c r="AF352" s="180">
        <f t="shared" si="105"/>
        <v>42.373583776688044</v>
      </c>
      <c r="AG352" s="180">
        <f t="shared" si="105"/>
        <v>49.857082495870131</v>
      </c>
      <c r="AH352" s="183">
        <f t="shared" ref="AH352" si="106">MAX(Z352:AC371)</f>
        <v>84.166666666666671</v>
      </c>
      <c r="AI352" s="184">
        <f t="shared" ref="AI352" si="107">AH352*0.38*0.9*SQRT(3)</f>
        <v>49.857082495870131</v>
      </c>
      <c r="AJ352" s="184">
        <f t="shared" ref="AJ352" si="108">D352-AI352</f>
        <v>310.14291750412985</v>
      </c>
      <c r="AK352" s="50"/>
    </row>
    <row r="353" spans="1:37" ht="18.75" x14ac:dyDescent="0.25">
      <c r="A353" s="111"/>
      <c r="B353" s="199"/>
      <c r="C353" s="194"/>
      <c r="D353" s="196"/>
      <c r="E353" s="4" t="s">
        <v>68</v>
      </c>
      <c r="F353" s="5">
        <v>7.7</v>
      </c>
      <c r="G353" s="5">
        <v>17.8</v>
      </c>
      <c r="H353" s="5">
        <v>6.1</v>
      </c>
      <c r="I353" s="5">
        <v>26</v>
      </c>
      <c r="J353" s="5">
        <v>20.5</v>
      </c>
      <c r="K353" s="5">
        <v>11.5</v>
      </c>
      <c r="L353" s="5">
        <v>22.9</v>
      </c>
      <c r="M353" s="5">
        <v>8</v>
      </c>
      <c r="N353" s="5">
        <v>3.8</v>
      </c>
      <c r="O353" s="5">
        <v>40.6</v>
      </c>
      <c r="P353" s="5">
        <v>15</v>
      </c>
      <c r="Q353" s="5">
        <v>24</v>
      </c>
      <c r="R353" s="6">
        <v>380</v>
      </c>
      <c r="S353" s="6">
        <v>380</v>
      </c>
      <c r="T353" s="6">
        <v>380</v>
      </c>
      <c r="U353" s="6">
        <v>380</v>
      </c>
      <c r="V353" s="11">
        <f t="shared" si="95"/>
        <v>10.533333333333333</v>
      </c>
      <c r="W353" s="11">
        <f t="shared" si="96"/>
        <v>19.333333333333332</v>
      </c>
      <c r="X353" s="11">
        <f t="shared" si="97"/>
        <v>11.566666666666665</v>
      </c>
      <c r="Y353" s="62">
        <f t="shared" si="98"/>
        <v>26.533333333333331</v>
      </c>
      <c r="Z353" s="191"/>
      <c r="AA353" s="181"/>
      <c r="AB353" s="181"/>
      <c r="AC353" s="181"/>
      <c r="AD353" s="181"/>
      <c r="AE353" s="181"/>
      <c r="AF353" s="181"/>
      <c r="AG353" s="181"/>
      <c r="AH353" s="181"/>
      <c r="AI353" s="185"/>
      <c r="AJ353" s="185"/>
      <c r="AK353" s="50"/>
    </row>
    <row r="354" spans="1:37" ht="18.75" x14ac:dyDescent="0.25">
      <c r="A354" s="111"/>
      <c r="B354" s="199"/>
      <c r="C354" s="194"/>
      <c r="D354" s="196"/>
      <c r="E354" s="7" t="s">
        <v>89</v>
      </c>
      <c r="F354" s="7">
        <v>9.1</v>
      </c>
      <c r="G354" s="7">
        <v>13.8</v>
      </c>
      <c r="H354" s="7">
        <v>8.4</v>
      </c>
      <c r="I354" s="7">
        <v>8.4</v>
      </c>
      <c r="J354" s="7">
        <v>12.8</v>
      </c>
      <c r="K354" s="7">
        <v>16.5</v>
      </c>
      <c r="L354" s="7">
        <v>44</v>
      </c>
      <c r="M354" s="7">
        <v>41.6</v>
      </c>
      <c r="N354" s="7">
        <v>41.2</v>
      </c>
      <c r="O354" s="7">
        <v>52.2</v>
      </c>
      <c r="P354" s="7">
        <v>42</v>
      </c>
      <c r="Q354" s="7">
        <v>45.1</v>
      </c>
      <c r="R354" s="6">
        <v>380</v>
      </c>
      <c r="S354" s="6">
        <v>380</v>
      </c>
      <c r="T354" s="6">
        <v>380</v>
      </c>
      <c r="U354" s="6">
        <v>380</v>
      </c>
      <c r="V354" s="11">
        <f t="shared" si="95"/>
        <v>10.433333333333332</v>
      </c>
      <c r="W354" s="11">
        <f t="shared" si="96"/>
        <v>12.566666666666668</v>
      </c>
      <c r="X354" s="11">
        <f t="shared" si="97"/>
        <v>42.266666666666666</v>
      </c>
      <c r="Y354" s="62">
        <f t="shared" si="98"/>
        <v>46.433333333333337</v>
      </c>
      <c r="Z354" s="191"/>
      <c r="AA354" s="181"/>
      <c r="AB354" s="181"/>
      <c r="AC354" s="181"/>
      <c r="AD354" s="181"/>
      <c r="AE354" s="181"/>
      <c r="AF354" s="181"/>
      <c r="AG354" s="181"/>
      <c r="AH354" s="181"/>
      <c r="AI354" s="185"/>
      <c r="AJ354" s="185"/>
      <c r="AK354" s="50"/>
    </row>
    <row r="355" spans="1:37" ht="18.75" x14ac:dyDescent="0.25">
      <c r="A355" s="111"/>
      <c r="B355" s="199"/>
      <c r="C355" s="194"/>
      <c r="D355" s="196"/>
      <c r="E355" s="4" t="s">
        <v>67</v>
      </c>
      <c r="F355" s="4">
        <v>15.3</v>
      </c>
      <c r="G355" s="4">
        <v>14</v>
      </c>
      <c r="H355" s="4">
        <v>12.4</v>
      </c>
      <c r="I355" s="4">
        <v>7</v>
      </c>
      <c r="J355" s="4">
        <v>7.3</v>
      </c>
      <c r="K355" s="4">
        <v>9.5</v>
      </c>
      <c r="L355" s="4">
        <v>27.5</v>
      </c>
      <c r="M355" s="4">
        <v>9.1999999999999993</v>
      </c>
      <c r="N355" s="4">
        <v>4.5</v>
      </c>
      <c r="O355" s="4">
        <v>16.2</v>
      </c>
      <c r="P355" s="4">
        <v>6</v>
      </c>
      <c r="Q355" s="4">
        <v>1.2</v>
      </c>
      <c r="R355" s="6">
        <v>380</v>
      </c>
      <c r="S355" s="6">
        <v>380</v>
      </c>
      <c r="T355" s="6">
        <v>380</v>
      </c>
      <c r="U355" s="6">
        <v>380</v>
      </c>
      <c r="V355" s="11">
        <f t="shared" si="95"/>
        <v>13.9</v>
      </c>
      <c r="W355" s="11">
        <f t="shared" si="96"/>
        <v>7.9333333333333336</v>
      </c>
      <c r="X355" s="11">
        <f t="shared" si="97"/>
        <v>13.733333333333334</v>
      </c>
      <c r="Y355" s="62">
        <f t="shared" si="98"/>
        <v>7.8</v>
      </c>
      <c r="Z355" s="191"/>
      <c r="AA355" s="181"/>
      <c r="AB355" s="181"/>
      <c r="AC355" s="181"/>
      <c r="AD355" s="181"/>
      <c r="AE355" s="181"/>
      <c r="AF355" s="181"/>
      <c r="AG355" s="181"/>
      <c r="AH355" s="181"/>
      <c r="AI355" s="185"/>
      <c r="AJ355" s="185"/>
      <c r="AK355" s="50"/>
    </row>
    <row r="356" spans="1:37" ht="18.75" x14ac:dyDescent="0.25">
      <c r="A356" s="111"/>
      <c r="B356" s="199"/>
      <c r="C356" s="194"/>
      <c r="D356" s="19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8"/>
      <c r="S356" s="8"/>
      <c r="T356" s="8"/>
      <c r="U356" s="8"/>
      <c r="V356" s="11">
        <f t="shared" si="95"/>
        <v>0</v>
      </c>
      <c r="W356" s="11">
        <f t="shared" si="96"/>
        <v>0</v>
      </c>
      <c r="X356" s="11">
        <f t="shared" si="97"/>
        <v>0</v>
      </c>
      <c r="Y356" s="62">
        <f t="shared" si="98"/>
        <v>0</v>
      </c>
      <c r="Z356" s="191"/>
      <c r="AA356" s="181"/>
      <c r="AB356" s="181"/>
      <c r="AC356" s="181"/>
      <c r="AD356" s="181"/>
      <c r="AE356" s="181"/>
      <c r="AF356" s="181"/>
      <c r="AG356" s="181"/>
      <c r="AH356" s="181"/>
      <c r="AI356" s="185"/>
      <c r="AJ356" s="185"/>
      <c r="AK356" s="50"/>
    </row>
    <row r="357" spans="1:37" ht="18.75" x14ac:dyDescent="0.25">
      <c r="A357" s="111"/>
      <c r="B357" s="199"/>
      <c r="C357" s="194"/>
      <c r="D357" s="196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6"/>
      <c r="S357" s="6"/>
      <c r="T357" s="6"/>
      <c r="U357" s="6"/>
      <c r="V357" s="11">
        <f t="shared" si="95"/>
        <v>0</v>
      </c>
      <c r="W357" s="11">
        <f t="shared" si="96"/>
        <v>0</v>
      </c>
      <c r="X357" s="11">
        <f t="shared" si="97"/>
        <v>0</v>
      </c>
      <c r="Y357" s="62">
        <f t="shared" si="98"/>
        <v>0</v>
      </c>
      <c r="Z357" s="191"/>
      <c r="AA357" s="181"/>
      <c r="AB357" s="181"/>
      <c r="AC357" s="181"/>
      <c r="AD357" s="181"/>
      <c r="AE357" s="181"/>
      <c r="AF357" s="181"/>
      <c r="AG357" s="181"/>
      <c r="AH357" s="181"/>
      <c r="AI357" s="185"/>
      <c r="AJ357" s="185"/>
      <c r="AK357" s="50"/>
    </row>
    <row r="358" spans="1:37" ht="18.75" x14ac:dyDescent="0.25">
      <c r="A358" s="111"/>
      <c r="B358" s="199"/>
      <c r="C358" s="194"/>
      <c r="D358" s="19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8"/>
      <c r="S358" s="8"/>
      <c r="T358" s="8"/>
      <c r="U358" s="8"/>
      <c r="V358" s="11">
        <f t="shared" si="95"/>
        <v>0</v>
      </c>
      <c r="W358" s="11">
        <f t="shared" si="96"/>
        <v>0</v>
      </c>
      <c r="X358" s="11">
        <f t="shared" si="97"/>
        <v>0</v>
      </c>
      <c r="Y358" s="62">
        <f t="shared" si="98"/>
        <v>0</v>
      </c>
      <c r="Z358" s="191"/>
      <c r="AA358" s="181"/>
      <c r="AB358" s="181"/>
      <c r="AC358" s="181"/>
      <c r="AD358" s="181"/>
      <c r="AE358" s="181"/>
      <c r="AF358" s="181"/>
      <c r="AG358" s="181"/>
      <c r="AH358" s="181"/>
      <c r="AI358" s="185"/>
      <c r="AJ358" s="185"/>
      <c r="AK358" s="50"/>
    </row>
    <row r="359" spans="1:37" ht="18.75" x14ac:dyDescent="0.25">
      <c r="A359" s="111"/>
      <c r="B359" s="199"/>
      <c r="C359" s="194"/>
      <c r="D359" s="196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6"/>
      <c r="S359" s="6"/>
      <c r="T359" s="6"/>
      <c r="U359" s="6"/>
      <c r="V359" s="11">
        <f t="shared" si="95"/>
        <v>0</v>
      </c>
      <c r="W359" s="11">
        <f t="shared" si="96"/>
        <v>0</v>
      </c>
      <c r="X359" s="11">
        <f t="shared" si="97"/>
        <v>0</v>
      </c>
      <c r="Y359" s="62">
        <f t="shared" si="98"/>
        <v>0</v>
      </c>
      <c r="Z359" s="191"/>
      <c r="AA359" s="181"/>
      <c r="AB359" s="181"/>
      <c r="AC359" s="181"/>
      <c r="AD359" s="181"/>
      <c r="AE359" s="181"/>
      <c r="AF359" s="181"/>
      <c r="AG359" s="181"/>
      <c r="AH359" s="181"/>
      <c r="AI359" s="185"/>
      <c r="AJ359" s="185"/>
      <c r="AK359" s="50"/>
    </row>
    <row r="360" spans="1:37" ht="18.75" x14ac:dyDescent="0.25">
      <c r="A360" s="111"/>
      <c r="B360" s="199"/>
      <c r="C360" s="194"/>
      <c r="D360" s="19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8"/>
      <c r="S360" s="8"/>
      <c r="T360" s="8"/>
      <c r="U360" s="8"/>
      <c r="V360" s="11">
        <f t="shared" si="95"/>
        <v>0</v>
      </c>
      <c r="W360" s="11">
        <f t="shared" si="96"/>
        <v>0</v>
      </c>
      <c r="X360" s="11">
        <f t="shared" si="97"/>
        <v>0</v>
      </c>
      <c r="Y360" s="62">
        <f t="shared" si="98"/>
        <v>0</v>
      </c>
      <c r="Z360" s="191"/>
      <c r="AA360" s="181"/>
      <c r="AB360" s="181"/>
      <c r="AC360" s="181"/>
      <c r="AD360" s="181"/>
      <c r="AE360" s="181"/>
      <c r="AF360" s="181"/>
      <c r="AG360" s="181"/>
      <c r="AH360" s="181"/>
      <c r="AI360" s="185"/>
      <c r="AJ360" s="185"/>
      <c r="AK360" s="50"/>
    </row>
    <row r="361" spans="1:37" ht="18.75" x14ac:dyDescent="0.25">
      <c r="A361" s="111"/>
      <c r="B361" s="199"/>
      <c r="C361" s="194"/>
      <c r="D361" s="196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6"/>
      <c r="S361" s="6"/>
      <c r="T361" s="6"/>
      <c r="U361" s="6"/>
      <c r="V361" s="11">
        <f t="shared" si="95"/>
        <v>0</v>
      </c>
      <c r="W361" s="11">
        <f t="shared" si="96"/>
        <v>0</v>
      </c>
      <c r="X361" s="11">
        <f t="shared" si="97"/>
        <v>0</v>
      </c>
      <c r="Y361" s="62">
        <f t="shared" si="98"/>
        <v>0</v>
      </c>
      <c r="Z361" s="191"/>
      <c r="AA361" s="181"/>
      <c r="AB361" s="181"/>
      <c r="AC361" s="181"/>
      <c r="AD361" s="181"/>
      <c r="AE361" s="181"/>
      <c r="AF361" s="181"/>
      <c r="AG361" s="181"/>
      <c r="AH361" s="181"/>
      <c r="AI361" s="185"/>
      <c r="AJ361" s="185"/>
      <c r="AK361" s="50"/>
    </row>
    <row r="362" spans="1:37" ht="18.75" x14ac:dyDescent="0.25">
      <c r="A362" s="111"/>
      <c r="B362" s="199"/>
      <c r="C362" s="194"/>
      <c r="D362" s="19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8"/>
      <c r="S362" s="8"/>
      <c r="T362" s="8"/>
      <c r="U362" s="8"/>
      <c r="V362" s="11">
        <f t="shared" si="95"/>
        <v>0</v>
      </c>
      <c r="W362" s="11">
        <f t="shared" si="96"/>
        <v>0</v>
      </c>
      <c r="X362" s="11">
        <f t="shared" si="97"/>
        <v>0</v>
      </c>
      <c r="Y362" s="62">
        <f t="shared" si="98"/>
        <v>0</v>
      </c>
      <c r="Z362" s="191"/>
      <c r="AA362" s="181"/>
      <c r="AB362" s="181"/>
      <c r="AC362" s="181"/>
      <c r="AD362" s="181"/>
      <c r="AE362" s="181"/>
      <c r="AF362" s="181"/>
      <c r="AG362" s="181"/>
      <c r="AH362" s="181"/>
      <c r="AI362" s="185"/>
      <c r="AJ362" s="185"/>
      <c r="AK362" s="50"/>
    </row>
    <row r="363" spans="1:37" ht="18.75" x14ac:dyDescent="0.25">
      <c r="A363" s="111"/>
      <c r="B363" s="199"/>
      <c r="C363" s="194"/>
      <c r="D363" s="196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6"/>
      <c r="S363" s="6"/>
      <c r="T363" s="6"/>
      <c r="U363" s="6"/>
      <c r="V363" s="11">
        <f t="shared" si="95"/>
        <v>0</v>
      </c>
      <c r="W363" s="11">
        <f t="shared" si="96"/>
        <v>0</v>
      </c>
      <c r="X363" s="11">
        <f t="shared" si="97"/>
        <v>0</v>
      </c>
      <c r="Y363" s="62">
        <f t="shared" si="98"/>
        <v>0</v>
      </c>
      <c r="Z363" s="191"/>
      <c r="AA363" s="181"/>
      <c r="AB363" s="181"/>
      <c r="AC363" s="181"/>
      <c r="AD363" s="181"/>
      <c r="AE363" s="181"/>
      <c r="AF363" s="181"/>
      <c r="AG363" s="181"/>
      <c r="AH363" s="181"/>
      <c r="AI363" s="185"/>
      <c r="AJ363" s="185"/>
      <c r="AK363" s="50"/>
    </row>
    <row r="364" spans="1:37" ht="18.75" x14ac:dyDescent="0.25">
      <c r="A364" s="111"/>
      <c r="B364" s="199"/>
      <c r="C364" s="194"/>
      <c r="D364" s="19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8"/>
      <c r="S364" s="8"/>
      <c r="T364" s="8"/>
      <c r="U364" s="8"/>
      <c r="V364" s="11">
        <f t="shared" si="95"/>
        <v>0</v>
      </c>
      <c r="W364" s="11">
        <f t="shared" si="96"/>
        <v>0</v>
      </c>
      <c r="X364" s="11">
        <f t="shared" si="97"/>
        <v>0</v>
      </c>
      <c r="Y364" s="62">
        <f t="shared" si="98"/>
        <v>0</v>
      </c>
      <c r="Z364" s="191"/>
      <c r="AA364" s="181"/>
      <c r="AB364" s="181"/>
      <c r="AC364" s="181"/>
      <c r="AD364" s="181"/>
      <c r="AE364" s="181"/>
      <c r="AF364" s="181"/>
      <c r="AG364" s="181"/>
      <c r="AH364" s="181"/>
      <c r="AI364" s="185"/>
      <c r="AJ364" s="185"/>
      <c r="AK364" s="50"/>
    </row>
    <row r="365" spans="1:37" ht="18.75" x14ac:dyDescent="0.25">
      <c r="A365" s="111"/>
      <c r="B365" s="199"/>
      <c r="C365" s="194"/>
      <c r="D365" s="196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6"/>
      <c r="S365" s="6"/>
      <c r="T365" s="6"/>
      <c r="U365" s="6"/>
      <c r="V365" s="11">
        <f t="shared" si="95"/>
        <v>0</v>
      </c>
      <c r="W365" s="11">
        <f t="shared" si="96"/>
        <v>0</v>
      </c>
      <c r="X365" s="11">
        <f t="shared" si="97"/>
        <v>0</v>
      </c>
      <c r="Y365" s="62">
        <f t="shared" si="98"/>
        <v>0</v>
      </c>
      <c r="Z365" s="191"/>
      <c r="AA365" s="181"/>
      <c r="AB365" s="181"/>
      <c r="AC365" s="181"/>
      <c r="AD365" s="181"/>
      <c r="AE365" s="181"/>
      <c r="AF365" s="181"/>
      <c r="AG365" s="181"/>
      <c r="AH365" s="181"/>
      <c r="AI365" s="185"/>
      <c r="AJ365" s="185"/>
      <c r="AK365" s="50"/>
    </row>
    <row r="366" spans="1:37" ht="18.75" x14ac:dyDescent="0.25">
      <c r="A366" s="111"/>
      <c r="B366" s="199"/>
      <c r="C366" s="194"/>
      <c r="D366" s="19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8"/>
      <c r="S366" s="8"/>
      <c r="T366" s="8"/>
      <c r="U366" s="8"/>
      <c r="V366" s="11">
        <f t="shared" si="95"/>
        <v>0</v>
      </c>
      <c r="W366" s="11">
        <f t="shared" si="96"/>
        <v>0</v>
      </c>
      <c r="X366" s="11">
        <f t="shared" si="97"/>
        <v>0</v>
      </c>
      <c r="Y366" s="62">
        <f t="shared" si="98"/>
        <v>0</v>
      </c>
      <c r="Z366" s="191"/>
      <c r="AA366" s="181"/>
      <c r="AB366" s="181"/>
      <c r="AC366" s="181"/>
      <c r="AD366" s="181"/>
      <c r="AE366" s="181"/>
      <c r="AF366" s="181"/>
      <c r="AG366" s="181"/>
      <c r="AH366" s="181"/>
      <c r="AI366" s="185"/>
      <c r="AJ366" s="185"/>
      <c r="AK366" s="50"/>
    </row>
    <row r="367" spans="1:37" ht="18.75" x14ac:dyDescent="0.25">
      <c r="A367" s="111"/>
      <c r="B367" s="199"/>
      <c r="C367" s="194"/>
      <c r="D367" s="196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6"/>
      <c r="S367" s="6"/>
      <c r="T367" s="6"/>
      <c r="U367" s="6"/>
      <c r="V367" s="11">
        <f t="shared" si="95"/>
        <v>0</v>
      </c>
      <c r="W367" s="11">
        <f t="shared" si="96"/>
        <v>0</v>
      </c>
      <c r="X367" s="11">
        <f t="shared" si="97"/>
        <v>0</v>
      </c>
      <c r="Y367" s="62">
        <f t="shared" si="98"/>
        <v>0</v>
      </c>
      <c r="Z367" s="191"/>
      <c r="AA367" s="181"/>
      <c r="AB367" s="181"/>
      <c r="AC367" s="181"/>
      <c r="AD367" s="181"/>
      <c r="AE367" s="181"/>
      <c r="AF367" s="181"/>
      <c r="AG367" s="181"/>
      <c r="AH367" s="181"/>
      <c r="AI367" s="185"/>
      <c r="AJ367" s="185"/>
      <c r="AK367" s="50"/>
    </row>
    <row r="368" spans="1:37" ht="18.75" x14ac:dyDescent="0.25">
      <c r="A368" s="111"/>
      <c r="B368" s="199"/>
      <c r="C368" s="194"/>
      <c r="D368" s="19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8"/>
      <c r="S368" s="8"/>
      <c r="T368" s="8"/>
      <c r="U368" s="8"/>
      <c r="V368" s="11">
        <f t="shared" si="95"/>
        <v>0</v>
      </c>
      <c r="W368" s="11">
        <f t="shared" si="96"/>
        <v>0</v>
      </c>
      <c r="X368" s="11">
        <f t="shared" si="97"/>
        <v>0</v>
      </c>
      <c r="Y368" s="62">
        <f t="shared" si="98"/>
        <v>0</v>
      </c>
      <c r="Z368" s="191"/>
      <c r="AA368" s="181"/>
      <c r="AB368" s="181"/>
      <c r="AC368" s="181"/>
      <c r="AD368" s="181"/>
      <c r="AE368" s="181"/>
      <c r="AF368" s="181"/>
      <c r="AG368" s="181"/>
      <c r="AH368" s="181"/>
      <c r="AI368" s="185"/>
      <c r="AJ368" s="185"/>
      <c r="AK368" s="50"/>
    </row>
    <row r="369" spans="1:37" ht="18.75" x14ac:dyDescent="0.25">
      <c r="A369" s="111"/>
      <c r="B369" s="199"/>
      <c r="C369" s="194"/>
      <c r="D369" s="196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6"/>
      <c r="S369" s="6"/>
      <c r="T369" s="6"/>
      <c r="U369" s="6"/>
      <c r="V369" s="11">
        <f t="shared" si="95"/>
        <v>0</v>
      </c>
      <c r="W369" s="11">
        <f t="shared" si="96"/>
        <v>0</v>
      </c>
      <c r="X369" s="11">
        <f t="shared" si="97"/>
        <v>0</v>
      </c>
      <c r="Y369" s="62">
        <f t="shared" si="98"/>
        <v>0</v>
      </c>
      <c r="Z369" s="191"/>
      <c r="AA369" s="181"/>
      <c r="AB369" s="181"/>
      <c r="AC369" s="181"/>
      <c r="AD369" s="181"/>
      <c r="AE369" s="181"/>
      <c r="AF369" s="181"/>
      <c r="AG369" s="181"/>
      <c r="AH369" s="181"/>
      <c r="AI369" s="185"/>
      <c r="AJ369" s="185"/>
      <c r="AK369" s="50"/>
    </row>
    <row r="370" spans="1:37" ht="18.75" x14ac:dyDescent="0.25">
      <c r="A370" s="111"/>
      <c r="B370" s="199"/>
      <c r="C370" s="194"/>
      <c r="D370" s="19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8"/>
      <c r="S370" s="8"/>
      <c r="T370" s="8"/>
      <c r="U370" s="8"/>
      <c r="V370" s="11">
        <f t="shared" si="95"/>
        <v>0</v>
      </c>
      <c r="W370" s="11">
        <f t="shared" si="96"/>
        <v>0</v>
      </c>
      <c r="X370" s="11">
        <f t="shared" si="97"/>
        <v>0</v>
      </c>
      <c r="Y370" s="62">
        <f t="shared" si="98"/>
        <v>0</v>
      </c>
      <c r="Z370" s="191"/>
      <c r="AA370" s="181"/>
      <c r="AB370" s="181"/>
      <c r="AC370" s="181"/>
      <c r="AD370" s="181"/>
      <c r="AE370" s="181"/>
      <c r="AF370" s="181"/>
      <c r="AG370" s="181"/>
      <c r="AH370" s="181"/>
      <c r="AI370" s="185"/>
      <c r="AJ370" s="185"/>
      <c r="AK370" s="50"/>
    </row>
    <row r="371" spans="1:37" ht="19.5" thickBot="1" x14ac:dyDescent="0.3">
      <c r="A371" s="112"/>
      <c r="B371" s="200"/>
      <c r="C371" s="195"/>
      <c r="D371" s="19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0"/>
      <c r="S371" s="10"/>
      <c r="T371" s="10"/>
      <c r="U371" s="10"/>
      <c r="V371" s="12">
        <f t="shared" si="95"/>
        <v>0</v>
      </c>
      <c r="W371" s="12">
        <f t="shared" si="96"/>
        <v>0</v>
      </c>
      <c r="X371" s="12">
        <f t="shared" si="97"/>
        <v>0</v>
      </c>
      <c r="Y371" s="63">
        <f t="shared" si="98"/>
        <v>0</v>
      </c>
      <c r="Z371" s="192"/>
      <c r="AA371" s="182"/>
      <c r="AB371" s="182"/>
      <c r="AC371" s="182"/>
      <c r="AD371" s="182"/>
      <c r="AE371" s="182"/>
      <c r="AF371" s="182"/>
      <c r="AG371" s="182"/>
      <c r="AH371" s="182"/>
      <c r="AI371" s="186"/>
      <c r="AJ371" s="186"/>
      <c r="AK371" s="50"/>
    </row>
    <row r="372" spans="1:37" ht="18.75" x14ac:dyDescent="0.25">
      <c r="A372" s="123">
        <v>19</v>
      </c>
      <c r="B372" s="198" t="s">
        <v>90</v>
      </c>
      <c r="C372" s="193" t="s">
        <v>22</v>
      </c>
      <c r="D372" s="193">
        <f>250*0.9</f>
        <v>225</v>
      </c>
      <c r="E372" s="14" t="s">
        <v>91</v>
      </c>
      <c r="F372" s="15">
        <v>1.2</v>
      </c>
      <c r="G372" s="15">
        <v>2.5</v>
      </c>
      <c r="H372" s="15">
        <v>2.8</v>
      </c>
      <c r="I372" s="15">
        <v>8.1999999999999993</v>
      </c>
      <c r="J372" s="15">
        <v>12.2</v>
      </c>
      <c r="K372" s="15">
        <v>17.3</v>
      </c>
      <c r="L372" s="15">
        <v>11.3</v>
      </c>
      <c r="M372" s="15">
        <v>3</v>
      </c>
      <c r="N372" s="15">
        <v>6.4</v>
      </c>
      <c r="O372" s="15">
        <v>3.2</v>
      </c>
      <c r="P372" s="15">
        <v>3.1</v>
      </c>
      <c r="Q372" s="15">
        <v>6.3</v>
      </c>
      <c r="R372" s="18">
        <v>380</v>
      </c>
      <c r="S372" s="18">
        <v>380</v>
      </c>
      <c r="T372" s="18">
        <v>380</v>
      </c>
      <c r="U372" s="18">
        <v>380</v>
      </c>
      <c r="V372" s="17">
        <f t="shared" si="95"/>
        <v>2.1666666666666665</v>
      </c>
      <c r="W372" s="17">
        <f t="shared" si="96"/>
        <v>12.566666666666668</v>
      </c>
      <c r="X372" s="17">
        <f t="shared" si="97"/>
        <v>6.9000000000000012</v>
      </c>
      <c r="Y372" s="61">
        <f t="shared" si="98"/>
        <v>4.2</v>
      </c>
      <c r="Z372" s="190">
        <f t="shared" ref="Z372:AB372" si="109">SUM(V372:V391)</f>
        <v>51.099999999999994</v>
      </c>
      <c r="AA372" s="183">
        <f t="shared" si="109"/>
        <v>46.366666666666667</v>
      </c>
      <c r="AB372" s="183">
        <f t="shared" si="109"/>
        <v>41.9</v>
      </c>
      <c r="AC372" s="183">
        <f>SUM(Y372:Y391)</f>
        <v>39.299999999999997</v>
      </c>
      <c r="AD372" s="180">
        <f t="shared" ref="AD372" si="110">Z372*0.38*0.9*SQRT(3)</f>
        <v>30.26966632323521</v>
      </c>
      <c r="AE372" s="180">
        <f t="shared" si="105"/>
        <v>27.465822475942712</v>
      </c>
      <c r="AF372" s="180">
        <f t="shared" si="105"/>
        <v>24.819941662300494</v>
      </c>
      <c r="AG372" s="180">
        <f t="shared" si="105"/>
        <v>23.27980208421025</v>
      </c>
      <c r="AH372" s="183">
        <f t="shared" ref="AH372" si="111">MAX(Z372:AC391)</f>
        <v>51.099999999999994</v>
      </c>
      <c r="AI372" s="184">
        <f t="shared" ref="AI372" si="112">AH372*0.38*0.9*SQRT(3)</f>
        <v>30.26966632323521</v>
      </c>
      <c r="AJ372" s="184">
        <f t="shared" ref="AJ372" si="113">D372-AI372</f>
        <v>194.73033367676479</v>
      </c>
      <c r="AK372" s="50"/>
    </row>
    <row r="373" spans="1:37" ht="18.75" x14ac:dyDescent="0.25">
      <c r="A373" s="111"/>
      <c r="B373" s="199"/>
      <c r="C373" s="194"/>
      <c r="D373" s="196"/>
      <c r="E373" s="4" t="s">
        <v>81</v>
      </c>
      <c r="F373" s="5">
        <v>2.6</v>
      </c>
      <c r="G373" s="5">
        <v>0.5</v>
      </c>
      <c r="H373" s="5">
        <v>1.2</v>
      </c>
      <c r="I373" s="5">
        <v>13.2</v>
      </c>
      <c r="J373" s="5">
        <v>0.4</v>
      </c>
      <c r="K373" s="5">
        <v>1.2</v>
      </c>
      <c r="L373" s="5">
        <v>0.4</v>
      </c>
      <c r="M373" s="5">
        <v>0.3</v>
      </c>
      <c r="N373" s="5">
        <v>11.5</v>
      </c>
      <c r="O373" s="5">
        <v>0.4</v>
      </c>
      <c r="P373" s="5">
        <v>0.4</v>
      </c>
      <c r="Q373" s="5">
        <v>11.5</v>
      </c>
      <c r="R373" s="6">
        <v>380</v>
      </c>
      <c r="S373" s="6">
        <v>380</v>
      </c>
      <c r="T373" s="6">
        <v>380</v>
      </c>
      <c r="U373" s="6">
        <v>380</v>
      </c>
      <c r="V373" s="11">
        <f t="shared" si="95"/>
        <v>1.4333333333333333</v>
      </c>
      <c r="W373" s="11">
        <f t="shared" si="96"/>
        <v>4.9333333333333327</v>
      </c>
      <c r="X373" s="11">
        <f t="shared" si="97"/>
        <v>4.0666666666666664</v>
      </c>
      <c r="Y373" s="62">
        <f t="shared" si="98"/>
        <v>4.1000000000000005</v>
      </c>
      <c r="Z373" s="191"/>
      <c r="AA373" s="181"/>
      <c r="AB373" s="181"/>
      <c r="AC373" s="181"/>
      <c r="AD373" s="181"/>
      <c r="AE373" s="181"/>
      <c r="AF373" s="181"/>
      <c r="AG373" s="181"/>
      <c r="AH373" s="181"/>
      <c r="AI373" s="185"/>
      <c r="AJ373" s="185"/>
      <c r="AK373" s="50"/>
    </row>
    <row r="374" spans="1:37" ht="18.75" x14ac:dyDescent="0.25">
      <c r="A374" s="111"/>
      <c r="B374" s="199"/>
      <c r="C374" s="194"/>
      <c r="D374" s="196"/>
      <c r="E374" s="7" t="s">
        <v>82</v>
      </c>
      <c r="F374" s="7">
        <v>17.3</v>
      </c>
      <c r="G374" s="7">
        <v>21.8</v>
      </c>
      <c r="H374" s="7">
        <v>16.899999999999999</v>
      </c>
      <c r="I374" s="7">
        <v>7</v>
      </c>
      <c r="J374" s="7">
        <v>7.4</v>
      </c>
      <c r="K374" s="7">
        <v>6.5</v>
      </c>
      <c r="L374" s="7">
        <v>7</v>
      </c>
      <c r="M374" s="7">
        <v>7</v>
      </c>
      <c r="N374" s="7">
        <v>1.2</v>
      </c>
      <c r="O374" s="7">
        <v>7</v>
      </c>
      <c r="P374" s="7">
        <v>9</v>
      </c>
      <c r="Q374" s="7">
        <v>0.4</v>
      </c>
      <c r="R374" s="6">
        <v>380</v>
      </c>
      <c r="S374" s="6">
        <v>380</v>
      </c>
      <c r="T374" s="6">
        <v>380</v>
      </c>
      <c r="U374" s="6">
        <v>380</v>
      </c>
      <c r="V374" s="11">
        <f t="shared" si="95"/>
        <v>18.666666666666668</v>
      </c>
      <c r="W374" s="11">
        <f t="shared" si="96"/>
        <v>6.9666666666666659</v>
      </c>
      <c r="X374" s="11">
        <f t="shared" si="97"/>
        <v>5.0666666666666664</v>
      </c>
      <c r="Y374" s="62">
        <f t="shared" si="98"/>
        <v>5.4666666666666659</v>
      </c>
      <c r="Z374" s="191"/>
      <c r="AA374" s="181"/>
      <c r="AB374" s="181"/>
      <c r="AC374" s="181"/>
      <c r="AD374" s="181"/>
      <c r="AE374" s="181"/>
      <c r="AF374" s="181"/>
      <c r="AG374" s="181"/>
      <c r="AH374" s="181"/>
      <c r="AI374" s="185"/>
      <c r="AJ374" s="185"/>
      <c r="AK374" s="50"/>
    </row>
    <row r="375" spans="1:37" ht="18.75" x14ac:dyDescent="0.25">
      <c r="A375" s="111"/>
      <c r="B375" s="199"/>
      <c r="C375" s="194"/>
      <c r="D375" s="196"/>
      <c r="E375" s="4" t="s">
        <v>83</v>
      </c>
      <c r="F375" s="4">
        <v>8.1999999999999993</v>
      </c>
      <c r="G375" s="4">
        <v>39.799999999999997</v>
      </c>
      <c r="H375" s="4">
        <v>38.5</v>
      </c>
      <c r="I375" s="4">
        <v>6</v>
      </c>
      <c r="J375" s="4">
        <v>28.2</v>
      </c>
      <c r="K375" s="4">
        <v>31.5</v>
      </c>
      <c r="L375" s="4">
        <v>42.6</v>
      </c>
      <c r="M375" s="4">
        <v>2.5</v>
      </c>
      <c r="N375" s="4">
        <v>32.5</v>
      </c>
      <c r="O375" s="4">
        <v>42.5</v>
      </c>
      <c r="P375" s="4">
        <v>2.1</v>
      </c>
      <c r="Q375" s="4">
        <v>32</v>
      </c>
      <c r="R375" s="6">
        <v>380</v>
      </c>
      <c r="S375" s="6">
        <v>380</v>
      </c>
      <c r="T375" s="6">
        <v>380</v>
      </c>
      <c r="U375" s="6">
        <v>380</v>
      </c>
      <c r="V375" s="11">
        <f t="shared" si="95"/>
        <v>28.833333333333332</v>
      </c>
      <c r="W375" s="11">
        <f t="shared" si="96"/>
        <v>21.900000000000002</v>
      </c>
      <c r="X375" s="11">
        <f t="shared" si="97"/>
        <v>25.866666666666664</v>
      </c>
      <c r="Y375" s="62">
        <f t="shared" si="98"/>
        <v>25.533333333333331</v>
      </c>
      <c r="Z375" s="191"/>
      <c r="AA375" s="181"/>
      <c r="AB375" s="181"/>
      <c r="AC375" s="181"/>
      <c r="AD375" s="181"/>
      <c r="AE375" s="181"/>
      <c r="AF375" s="181"/>
      <c r="AG375" s="181"/>
      <c r="AH375" s="181"/>
      <c r="AI375" s="185"/>
      <c r="AJ375" s="185"/>
      <c r="AK375" s="50"/>
    </row>
    <row r="376" spans="1:37" ht="18.75" x14ac:dyDescent="0.25">
      <c r="A376" s="111"/>
      <c r="B376" s="199"/>
      <c r="C376" s="194"/>
      <c r="D376" s="19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8"/>
      <c r="S376" s="8"/>
      <c r="T376" s="8"/>
      <c r="U376" s="8"/>
      <c r="V376" s="11">
        <f t="shared" si="95"/>
        <v>0</v>
      </c>
      <c r="W376" s="11">
        <f t="shared" si="96"/>
        <v>0</v>
      </c>
      <c r="X376" s="11">
        <f t="shared" si="97"/>
        <v>0</v>
      </c>
      <c r="Y376" s="62">
        <f t="shared" si="98"/>
        <v>0</v>
      </c>
      <c r="Z376" s="191"/>
      <c r="AA376" s="181"/>
      <c r="AB376" s="181"/>
      <c r="AC376" s="181"/>
      <c r="AD376" s="181"/>
      <c r="AE376" s="181"/>
      <c r="AF376" s="181"/>
      <c r="AG376" s="181"/>
      <c r="AH376" s="181"/>
      <c r="AI376" s="185"/>
      <c r="AJ376" s="185"/>
      <c r="AK376" s="50"/>
    </row>
    <row r="377" spans="1:37" ht="18.75" x14ac:dyDescent="0.25">
      <c r="A377" s="111"/>
      <c r="B377" s="199"/>
      <c r="C377" s="194"/>
      <c r="D377" s="196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6"/>
      <c r="S377" s="6"/>
      <c r="T377" s="6"/>
      <c r="U377" s="6"/>
      <c r="V377" s="11">
        <f t="shared" si="95"/>
        <v>0</v>
      </c>
      <c r="W377" s="11">
        <f t="shared" si="96"/>
        <v>0</v>
      </c>
      <c r="X377" s="11">
        <f t="shared" si="97"/>
        <v>0</v>
      </c>
      <c r="Y377" s="62">
        <f t="shared" si="98"/>
        <v>0</v>
      </c>
      <c r="Z377" s="191"/>
      <c r="AA377" s="181"/>
      <c r="AB377" s="181"/>
      <c r="AC377" s="181"/>
      <c r="AD377" s="181"/>
      <c r="AE377" s="181"/>
      <c r="AF377" s="181"/>
      <c r="AG377" s="181"/>
      <c r="AH377" s="181"/>
      <c r="AI377" s="185"/>
      <c r="AJ377" s="185"/>
      <c r="AK377" s="50"/>
    </row>
    <row r="378" spans="1:37" ht="18.75" x14ac:dyDescent="0.25">
      <c r="A378" s="111"/>
      <c r="B378" s="199"/>
      <c r="C378" s="194"/>
      <c r="D378" s="19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8"/>
      <c r="S378" s="8"/>
      <c r="T378" s="8"/>
      <c r="U378" s="8"/>
      <c r="V378" s="11">
        <f t="shared" si="95"/>
        <v>0</v>
      </c>
      <c r="W378" s="11">
        <f t="shared" si="96"/>
        <v>0</v>
      </c>
      <c r="X378" s="11">
        <f t="shared" si="97"/>
        <v>0</v>
      </c>
      <c r="Y378" s="62">
        <f t="shared" si="98"/>
        <v>0</v>
      </c>
      <c r="Z378" s="191"/>
      <c r="AA378" s="181"/>
      <c r="AB378" s="181"/>
      <c r="AC378" s="181"/>
      <c r="AD378" s="181"/>
      <c r="AE378" s="181"/>
      <c r="AF378" s="181"/>
      <c r="AG378" s="181"/>
      <c r="AH378" s="181"/>
      <c r="AI378" s="185"/>
      <c r="AJ378" s="185"/>
      <c r="AK378" s="50"/>
    </row>
    <row r="379" spans="1:37" ht="18.75" x14ac:dyDescent="0.25">
      <c r="A379" s="111"/>
      <c r="B379" s="199"/>
      <c r="C379" s="194"/>
      <c r="D379" s="196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6"/>
      <c r="S379" s="6"/>
      <c r="T379" s="6"/>
      <c r="U379" s="6"/>
      <c r="V379" s="11">
        <f t="shared" si="95"/>
        <v>0</v>
      </c>
      <c r="W379" s="11">
        <f t="shared" si="96"/>
        <v>0</v>
      </c>
      <c r="X379" s="11">
        <f t="shared" si="97"/>
        <v>0</v>
      </c>
      <c r="Y379" s="62">
        <f t="shared" si="98"/>
        <v>0</v>
      </c>
      <c r="Z379" s="191"/>
      <c r="AA379" s="181"/>
      <c r="AB379" s="181"/>
      <c r="AC379" s="181"/>
      <c r="AD379" s="181"/>
      <c r="AE379" s="181"/>
      <c r="AF379" s="181"/>
      <c r="AG379" s="181"/>
      <c r="AH379" s="181"/>
      <c r="AI379" s="185"/>
      <c r="AJ379" s="185"/>
      <c r="AK379" s="50"/>
    </row>
    <row r="380" spans="1:37" ht="18.75" x14ac:dyDescent="0.25">
      <c r="A380" s="111"/>
      <c r="B380" s="199"/>
      <c r="C380" s="194"/>
      <c r="D380" s="19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8"/>
      <c r="S380" s="8"/>
      <c r="T380" s="8"/>
      <c r="U380" s="8"/>
      <c r="V380" s="11">
        <f t="shared" si="95"/>
        <v>0</v>
      </c>
      <c r="W380" s="11">
        <f t="shared" si="96"/>
        <v>0</v>
      </c>
      <c r="X380" s="11">
        <f t="shared" si="97"/>
        <v>0</v>
      </c>
      <c r="Y380" s="62">
        <f t="shared" si="98"/>
        <v>0</v>
      </c>
      <c r="Z380" s="191"/>
      <c r="AA380" s="181"/>
      <c r="AB380" s="181"/>
      <c r="AC380" s="181"/>
      <c r="AD380" s="181"/>
      <c r="AE380" s="181"/>
      <c r="AF380" s="181"/>
      <c r="AG380" s="181"/>
      <c r="AH380" s="181"/>
      <c r="AI380" s="185"/>
      <c r="AJ380" s="185"/>
      <c r="AK380" s="50"/>
    </row>
    <row r="381" spans="1:37" ht="18.75" x14ac:dyDescent="0.25">
      <c r="A381" s="111"/>
      <c r="B381" s="199"/>
      <c r="C381" s="194"/>
      <c r="D381" s="196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6"/>
      <c r="S381" s="6"/>
      <c r="T381" s="6"/>
      <c r="U381" s="6"/>
      <c r="V381" s="11">
        <f t="shared" si="95"/>
        <v>0</v>
      </c>
      <c r="W381" s="11">
        <f t="shared" si="96"/>
        <v>0</v>
      </c>
      <c r="X381" s="11">
        <f t="shared" si="97"/>
        <v>0</v>
      </c>
      <c r="Y381" s="62">
        <f t="shared" si="98"/>
        <v>0</v>
      </c>
      <c r="Z381" s="191"/>
      <c r="AA381" s="181"/>
      <c r="AB381" s="181"/>
      <c r="AC381" s="181"/>
      <c r="AD381" s="181"/>
      <c r="AE381" s="181"/>
      <c r="AF381" s="181"/>
      <c r="AG381" s="181"/>
      <c r="AH381" s="181"/>
      <c r="AI381" s="185"/>
      <c r="AJ381" s="185"/>
      <c r="AK381" s="50"/>
    </row>
    <row r="382" spans="1:37" ht="18.75" x14ac:dyDescent="0.25">
      <c r="A382" s="111"/>
      <c r="B382" s="199"/>
      <c r="C382" s="194"/>
      <c r="D382" s="19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8"/>
      <c r="S382" s="8"/>
      <c r="T382" s="8"/>
      <c r="U382" s="8"/>
      <c r="V382" s="11">
        <f t="shared" si="95"/>
        <v>0</v>
      </c>
      <c r="W382" s="11">
        <f t="shared" si="96"/>
        <v>0</v>
      </c>
      <c r="X382" s="11">
        <f t="shared" si="97"/>
        <v>0</v>
      </c>
      <c r="Y382" s="62">
        <f t="shared" si="98"/>
        <v>0</v>
      </c>
      <c r="Z382" s="191"/>
      <c r="AA382" s="181"/>
      <c r="AB382" s="181"/>
      <c r="AC382" s="181"/>
      <c r="AD382" s="181"/>
      <c r="AE382" s="181"/>
      <c r="AF382" s="181"/>
      <c r="AG382" s="181"/>
      <c r="AH382" s="181"/>
      <c r="AI382" s="185"/>
      <c r="AJ382" s="185"/>
      <c r="AK382" s="50"/>
    </row>
    <row r="383" spans="1:37" ht="18.75" x14ac:dyDescent="0.25">
      <c r="A383" s="111"/>
      <c r="B383" s="199"/>
      <c r="C383" s="194"/>
      <c r="D383" s="196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6"/>
      <c r="S383" s="6"/>
      <c r="T383" s="6"/>
      <c r="U383" s="6"/>
      <c r="V383" s="11">
        <f t="shared" si="95"/>
        <v>0</v>
      </c>
      <c r="W383" s="11">
        <f t="shared" si="96"/>
        <v>0</v>
      </c>
      <c r="X383" s="11">
        <f t="shared" si="97"/>
        <v>0</v>
      </c>
      <c r="Y383" s="62">
        <f t="shared" si="98"/>
        <v>0</v>
      </c>
      <c r="Z383" s="191"/>
      <c r="AA383" s="181"/>
      <c r="AB383" s="181"/>
      <c r="AC383" s="181"/>
      <c r="AD383" s="181"/>
      <c r="AE383" s="181"/>
      <c r="AF383" s="181"/>
      <c r="AG383" s="181"/>
      <c r="AH383" s="181"/>
      <c r="AI383" s="185"/>
      <c r="AJ383" s="185"/>
      <c r="AK383" s="50"/>
    </row>
    <row r="384" spans="1:37" ht="18.75" x14ac:dyDescent="0.25">
      <c r="A384" s="111"/>
      <c r="B384" s="199"/>
      <c r="C384" s="194"/>
      <c r="D384" s="19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8"/>
      <c r="S384" s="8"/>
      <c r="T384" s="8"/>
      <c r="U384" s="8"/>
      <c r="V384" s="11">
        <f t="shared" si="95"/>
        <v>0</v>
      </c>
      <c r="W384" s="11">
        <f t="shared" si="96"/>
        <v>0</v>
      </c>
      <c r="X384" s="11">
        <f t="shared" si="97"/>
        <v>0</v>
      </c>
      <c r="Y384" s="62">
        <f t="shared" si="98"/>
        <v>0</v>
      </c>
      <c r="Z384" s="191"/>
      <c r="AA384" s="181"/>
      <c r="AB384" s="181"/>
      <c r="AC384" s="181"/>
      <c r="AD384" s="181"/>
      <c r="AE384" s="181"/>
      <c r="AF384" s="181"/>
      <c r="AG384" s="181"/>
      <c r="AH384" s="181"/>
      <c r="AI384" s="185"/>
      <c r="AJ384" s="185"/>
      <c r="AK384" s="50"/>
    </row>
    <row r="385" spans="1:37" ht="18.75" x14ac:dyDescent="0.25">
      <c r="A385" s="111"/>
      <c r="B385" s="199"/>
      <c r="C385" s="194"/>
      <c r="D385" s="196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6"/>
      <c r="S385" s="6"/>
      <c r="T385" s="6"/>
      <c r="U385" s="6"/>
      <c r="V385" s="11">
        <f t="shared" si="95"/>
        <v>0</v>
      </c>
      <c r="W385" s="11">
        <f t="shared" si="96"/>
        <v>0</v>
      </c>
      <c r="X385" s="11">
        <f t="shared" si="97"/>
        <v>0</v>
      </c>
      <c r="Y385" s="62">
        <f t="shared" si="98"/>
        <v>0</v>
      </c>
      <c r="Z385" s="191"/>
      <c r="AA385" s="181"/>
      <c r="AB385" s="181"/>
      <c r="AC385" s="181"/>
      <c r="AD385" s="181"/>
      <c r="AE385" s="181"/>
      <c r="AF385" s="181"/>
      <c r="AG385" s="181"/>
      <c r="AH385" s="181"/>
      <c r="AI385" s="185"/>
      <c r="AJ385" s="185"/>
      <c r="AK385" s="50"/>
    </row>
    <row r="386" spans="1:37" ht="18.75" x14ac:dyDescent="0.25">
      <c r="A386" s="111"/>
      <c r="B386" s="199"/>
      <c r="C386" s="194"/>
      <c r="D386" s="19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8"/>
      <c r="S386" s="8"/>
      <c r="T386" s="8"/>
      <c r="U386" s="8"/>
      <c r="V386" s="11">
        <f t="shared" si="95"/>
        <v>0</v>
      </c>
      <c r="W386" s="11">
        <f t="shared" si="96"/>
        <v>0</v>
      </c>
      <c r="X386" s="11">
        <f t="shared" si="97"/>
        <v>0</v>
      </c>
      <c r="Y386" s="62">
        <f t="shared" si="98"/>
        <v>0</v>
      </c>
      <c r="Z386" s="191"/>
      <c r="AA386" s="181"/>
      <c r="AB386" s="181"/>
      <c r="AC386" s="181"/>
      <c r="AD386" s="181"/>
      <c r="AE386" s="181"/>
      <c r="AF386" s="181"/>
      <c r="AG386" s="181"/>
      <c r="AH386" s="181"/>
      <c r="AI386" s="185"/>
      <c r="AJ386" s="185"/>
      <c r="AK386" s="50"/>
    </row>
    <row r="387" spans="1:37" ht="18.75" x14ac:dyDescent="0.25">
      <c r="A387" s="111"/>
      <c r="B387" s="199"/>
      <c r="C387" s="194"/>
      <c r="D387" s="196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6"/>
      <c r="S387" s="6"/>
      <c r="T387" s="6"/>
      <c r="U387" s="6"/>
      <c r="V387" s="11">
        <f t="shared" si="95"/>
        <v>0</v>
      </c>
      <c r="W387" s="11">
        <f t="shared" si="96"/>
        <v>0</v>
      </c>
      <c r="X387" s="11">
        <f t="shared" si="97"/>
        <v>0</v>
      </c>
      <c r="Y387" s="62">
        <f t="shared" si="98"/>
        <v>0</v>
      </c>
      <c r="Z387" s="191"/>
      <c r="AA387" s="181"/>
      <c r="AB387" s="181"/>
      <c r="AC387" s="181"/>
      <c r="AD387" s="181"/>
      <c r="AE387" s="181"/>
      <c r="AF387" s="181"/>
      <c r="AG387" s="181"/>
      <c r="AH387" s="181"/>
      <c r="AI387" s="185"/>
      <c r="AJ387" s="185"/>
      <c r="AK387" s="50"/>
    </row>
    <row r="388" spans="1:37" ht="18.75" x14ac:dyDescent="0.25">
      <c r="A388" s="111"/>
      <c r="B388" s="199"/>
      <c r="C388" s="194"/>
      <c r="D388" s="196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8"/>
      <c r="S388" s="8"/>
      <c r="T388" s="8"/>
      <c r="U388" s="8"/>
      <c r="V388" s="11">
        <f t="shared" si="95"/>
        <v>0</v>
      </c>
      <c r="W388" s="11">
        <f t="shared" si="96"/>
        <v>0</v>
      </c>
      <c r="X388" s="11">
        <f t="shared" si="97"/>
        <v>0</v>
      </c>
      <c r="Y388" s="62">
        <f t="shared" si="98"/>
        <v>0</v>
      </c>
      <c r="Z388" s="191"/>
      <c r="AA388" s="181"/>
      <c r="AB388" s="181"/>
      <c r="AC388" s="181"/>
      <c r="AD388" s="181"/>
      <c r="AE388" s="181"/>
      <c r="AF388" s="181"/>
      <c r="AG388" s="181"/>
      <c r="AH388" s="181"/>
      <c r="AI388" s="185"/>
      <c r="AJ388" s="185"/>
      <c r="AK388" s="50"/>
    </row>
    <row r="389" spans="1:37" ht="18.75" x14ac:dyDescent="0.25">
      <c r="A389" s="111"/>
      <c r="B389" s="199"/>
      <c r="C389" s="194"/>
      <c r="D389" s="196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6"/>
      <c r="S389" s="6"/>
      <c r="T389" s="6"/>
      <c r="U389" s="6"/>
      <c r="V389" s="11">
        <f t="shared" si="95"/>
        <v>0</v>
      </c>
      <c r="W389" s="11">
        <f t="shared" si="96"/>
        <v>0</v>
      </c>
      <c r="X389" s="11">
        <f t="shared" si="97"/>
        <v>0</v>
      </c>
      <c r="Y389" s="62">
        <f t="shared" si="98"/>
        <v>0</v>
      </c>
      <c r="Z389" s="191"/>
      <c r="AA389" s="181"/>
      <c r="AB389" s="181"/>
      <c r="AC389" s="181"/>
      <c r="AD389" s="181"/>
      <c r="AE389" s="181"/>
      <c r="AF389" s="181"/>
      <c r="AG389" s="181"/>
      <c r="AH389" s="181"/>
      <c r="AI389" s="185"/>
      <c r="AJ389" s="185"/>
      <c r="AK389" s="50"/>
    </row>
    <row r="390" spans="1:37" ht="18.75" x14ac:dyDescent="0.25">
      <c r="A390" s="111"/>
      <c r="B390" s="199"/>
      <c r="C390" s="194"/>
      <c r="D390" s="196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8"/>
      <c r="S390" s="8"/>
      <c r="T390" s="8"/>
      <c r="U390" s="8"/>
      <c r="V390" s="11">
        <f t="shared" si="95"/>
        <v>0</v>
      </c>
      <c r="W390" s="11">
        <f t="shared" si="96"/>
        <v>0</v>
      </c>
      <c r="X390" s="11">
        <f t="shared" si="97"/>
        <v>0</v>
      </c>
      <c r="Y390" s="62">
        <f t="shared" si="98"/>
        <v>0</v>
      </c>
      <c r="Z390" s="191"/>
      <c r="AA390" s="181"/>
      <c r="AB390" s="181"/>
      <c r="AC390" s="181"/>
      <c r="AD390" s="181"/>
      <c r="AE390" s="181"/>
      <c r="AF390" s="181"/>
      <c r="AG390" s="181"/>
      <c r="AH390" s="181"/>
      <c r="AI390" s="185"/>
      <c r="AJ390" s="185"/>
      <c r="AK390" s="50"/>
    </row>
    <row r="391" spans="1:37" ht="19.5" thickBot="1" x14ac:dyDescent="0.3">
      <c r="A391" s="112"/>
      <c r="B391" s="200"/>
      <c r="C391" s="195"/>
      <c r="D391" s="19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0"/>
      <c r="S391" s="10"/>
      <c r="T391" s="10"/>
      <c r="U391" s="10"/>
      <c r="V391" s="12">
        <f t="shared" si="95"/>
        <v>0</v>
      </c>
      <c r="W391" s="12">
        <f t="shared" si="96"/>
        <v>0</v>
      </c>
      <c r="X391" s="12">
        <f t="shared" si="97"/>
        <v>0</v>
      </c>
      <c r="Y391" s="63">
        <f t="shared" si="98"/>
        <v>0</v>
      </c>
      <c r="Z391" s="192"/>
      <c r="AA391" s="182"/>
      <c r="AB391" s="182"/>
      <c r="AC391" s="182"/>
      <c r="AD391" s="182"/>
      <c r="AE391" s="182"/>
      <c r="AF391" s="182"/>
      <c r="AG391" s="182"/>
      <c r="AH391" s="182"/>
      <c r="AI391" s="186"/>
      <c r="AJ391" s="186"/>
      <c r="AK391" s="50"/>
    </row>
    <row r="392" spans="1:37" ht="18.75" x14ac:dyDescent="0.25">
      <c r="A392" s="123">
        <v>20</v>
      </c>
      <c r="B392" s="187"/>
      <c r="C392" s="193"/>
      <c r="D392" s="193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6"/>
      <c r="S392" s="16"/>
      <c r="T392" s="16"/>
      <c r="U392" s="16"/>
      <c r="V392" s="17">
        <f t="shared" si="95"/>
        <v>0</v>
      </c>
      <c r="W392" s="17">
        <f t="shared" si="96"/>
        <v>0</v>
      </c>
      <c r="X392" s="17">
        <f t="shared" si="97"/>
        <v>0</v>
      </c>
      <c r="Y392" s="61">
        <f t="shared" si="98"/>
        <v>0</v>
      </c>
      <c r="Z392" s="190">
        <f t="shared" ref="Z392:AB392" si="114">SUM(V392:V411)</f>
        <v>0</v>
      </c>
      <c r="AA392" s="183">
        <f t="shared" si="114"/>
        <v>0</v>
      </c>
      <c r="AB392" s="183">
        <f t="shared" si="114"/>
        <v>0</v>
      </c>
      <c r="AC392" s="183">
        <f>SUM(Y392:Y411)</f>
        <v>0</v>
      </c>
      <c r="AD392" s="180">
        <f t="shared" ref="AD392:AG392" si="115">Z392*0.38*0.9*SQRT(3)</f>
        <v>0</v>
      </c>
      <c r="AE392" s="180">
        <f t="shared" si="115"/>
        <v>0</v>
      </c>
      <c r="AF392" s="180">
        <f t="shared" si="115"/>
        <v>0</v>
      </c>
      <c r="AG392" s="180">
        <f t="shared" si="115"/>
        <v>0</v>
      </c>
      <c r="AH392" s="183">
        <f t="shared" ref="AH392" si="116">MAX(Z392:AC411)</f>
        <v>0</v>
      </c>
      <c r="AI392" s="184">
        <f t="shared" ref="AI392" si="117">AH392*0.38*0.9*SQRT(3)</f>
        <v>0</v>
      </c>
      <c r="AJ392" s="184">
        <f t="shared" ref="AJ392" si="118">D392-AI392</f>
        <v>0</v>
      </c>
      <c r="AK392" s="50"/>
    </row>
    <row r="393" spans="1:37" ht="18.75" x14ac:dyDescent="0.25">
      <c r="A393" s="111"/>
      <c r="B393" s="188"/>
      <c r="C393" s="194"/>
      <c r="D393" s="196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6"/>
      <c r="S393" s="6"/>
      <c r="T393" s="6"/>
      <c r="U393" s="6"/>
      <c r="V393" s="11">
        <f t="shared" si="95"/>
        <v>0</v>
      </c>
      <c r="W393" s="11">
        <f t="shared" si="96"/>
        <v>0</v>
      </c>
      <c r="X393" s="11">
        <f t="shared" si="97"/>
        <v>0</v>
      </c>
      <c r="Y393" s="62">
        <f t="shared" si="98"/>
        <v>0</v>
      </c>
      <c r="Z393" s="191"/>
      <c r="AA393" s="181"/>
      <c r="AB393" s="181"/>
      <c r="AC393" s="181"/>
      <c r="AD393" s="181"/>
      <c r="AE393" s="181"/>
      <c r="AF393" s="181"/>
      <c r="AG393" s="181"/>
      <c r="AH393" s="181"/>
      <c r="AI393" s="185"/>
      <c r="AJ393" s="185"/>
      <c r="AK393" s="50"/>
    </row>
    <row r="394" spans="1:37" ht="18.75" x14ac:dyDescent="0.25">
      <c r="A394" s="111"/>
      <c r="B394" s="188"/>
      <c r="C394" s="194"/>
      <c r="D394" s="196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8"/>
      <c r="S394" s="8"/>
      <c r="T394" s="8"/>
      <c r="U394" s="8"/>
      <c r="V394" s="11">
        <f t="shared" si="95"/>
        <v>0</v>
      </c>
      <c r="W394" s="11">
        <f t="shared" si="96"/>
        <v>0</v>
      </c>
      <c r="X394" s="11">
        <f t="shared" si="97"/>
        <v>0</v>
      </c>
      <c r="Y394" s="62">
        <f t="shared" si="98"/>
        <v>0</v>
      </c>
      <c r="Z394" s="191"/>
      <c r="AA394" s="181"/>
      <c r="AB394" s="181"/>
      <c r="AC394" s="181"/>
      <c r="AD394" s="181"/>
      <c r="AE394" s="181"/>
      <c r="AF394" s="181"/>
      <c r="AG394" s="181"/>
      <c r="AH394" s="181"/>
      <c r="AI394" s="185"/>
      <c r="AJ394" s="185"/>
      <c r="AK394" s="50"/>
    </row>
    <row r="395" spans="1:37" ht="18.75" x14ac:dyDescent="0.25">
      <c r="A395" s="111"/>
      <c r="B395" s="188"/>
      <c r="C395" s="194"/>
      <c r="D395" s="196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6"/>
      <c r="S395" s="6"/>
      <c r="T395" s="6"/>
      <c r="U395" s="6"/>
      <c r="V395" s="11">
        <f t="shared" si="95"/>
        <v>0</v>
      </c>
      <c r="W395" s="11">
        <f t="shared" si="96"/>
        <v>0</v>
      </c>
      <c r="X395" s="11">
        <f t="shared" si="97"/>
        <v>0</v>
      </c>
      <c r="Y395" s="62">
        <f t="shared" si="98"/>
        <v>0</v>
      </c>
      <c r="Z395" s="191"/>
      <c r="AA395" s="181"/>
      <c r="AB395" s="181"/>
      <c r="AC395" s="181"/>
      <c r="AD395" s="181"/>
      <c r="AE395" s="181"/>
      <c r="AF395" s="181"/>
      <c r="AG395" s="181"/>
      <c r="AH395" s="181"/>
      <c r="AI395" s="185"/>
      <c r="AJ395" s="185"/>
      <c r="AK395" s="50"/>
    </row>
    <row r="396" spans="1:37" ht="18.75" x14ac:dyDescent="0.25">
      <c r="A396" s="111"/>
      <c r="B396" s="188"/>
      <c r="C396" s="194"/>
      <c r="D396" s="196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8"/>
      <c r="S396" s="8"/>
      <c r="T396" s="8"/>
      <c r="U396" s="8"/>
      <c r="V396" s="11">
        <f t="shared" ref="V396:V411" si="119">IF(AND(F396=0,G396=0,H396=0),0,IF(AND(F396=0,G396=0),H396,IF(AND(F396=0,H396=0),G396,IF(AND(G396=0,H396=0),F396,IF(F396=0,(G396+H396)/2,IF(G396=0,(F396+H396)/2,IF(H396=0,(F396+G396)/2,(F396+G396+H396)/3)))))))</f>
        <v>0</v>
      </c>
      <c r="W396" s="11">
        <f t="shared" ref="W396:W411" si="120">IF(AND(I396=0,J396=0,K396=0),0,IF(AND(I396=0,J396=0),K396,IF(AND(I396=0,K396=0),J396,IF(AND(J396=0,K396=0),I396,IF(I396=0,(J396+K396)/2,IF(J396=0,(I396+K396)/2,IF(K396=0,(I396+J396)/2,(I396+J396+K396)/3)))))))</f>
        <v>0</v>
      </c>
      <c r="X396" s="11">
        <f t="shared" ref="X396:X411" si="121">IF(AND(L396=0,M396=0,N396=0),0,IF(AND(L396=0,M396=0),N396,IF(AND(L396=0,N396=0),M396,IF(AND(M396=0,N396=0),L396,IF(L396=0,(M396+N396)/2,IF(M396=0,(L396+N396)/2,IF(N396=0,(L396+M396)/2,(L396+M396+N396)/3)))))))</f>
        <v>0</v>
      </c>
      <c r="Y396" s="62">
        <f t="shared" ref="Y396:Y411" si="122">IF(AND(O396=0,P396=0,Q396=0),0,IF(AND(O396=0,P396=0),Q396,IF(AND(O396=0,Q396=0),P396,IF(AND(P396=0,Q396=0),O396,IF(O396=0,(P396+Q396)/2,IF(P396=0,(O396+Q396)/2,IF(Q396=0,(O396+P396)/2,(O396+P396+Q396)/3)))))))</f>
        <v>0</v>
      </c>
      <c r="Z396" s="191"/>
      <c r="AA396" s="181"/>
      <c r="AB396" s="181"/>
      <c r="AC396" s="181"/>
      <c r="AD396" s="181"/>
      <c r="AE396" s="181"/>
      <c r="AF396" s="181"/>
      <c r="AG396" s="181"/>
      <c r="AH396" s="181"/>
      <c r="AI396" s="185"/>
      <c r="AJ396" s="185"/>
      <c r="AK396" s="50"/>
    </row>
    <row r="397" spans="1:37" ht="18.75" x14ac:dyDescent="0.25">
      <c r="A397" s="111"/>
      <c r="B397" s="188"/>
      <c r="C397" s="194"/>
      <c r="D397" s="196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6"/>
      <c r="S397" s="6"/>
      <c r="T397" s="6"/>
      <c r="U397" s="6"/>
      <c r="V397" s="11">
        <f t="shared" si="119"/>
        <v>0</v>
      </c>
      <c r="W397" s="11">
        <f t="shared" si="120"/>
        <v>0</v>
      </c>
      <c r="X397" s="11">
        <f t="shared" si="121"/>
        <v>0</v>
      </c>
      <c r="Y397" s="62">
        <f t="shared" si="122"/>
        <v>0</v>
      </c>
      <c r="Z397" s="191"/>
      <c r="AA397" s="181"/>
      <c r="AB397" s="181"/>
      <c r="AC397" s="181"/>
      <c r="AD397" s="181"/>
      <c r="AE397" s="181"/>
      <c r="AF397" s="181"/>
      <c r="AG397" s="181"/>
      <c r="AH397" s="181"/>
      <c r="AI397" s="185"/>
      <c r="AJ397" s="185"/>
      <c r="AK397" s="50"/>
    </row>
    <row r="398" spans="1:37" ht="18.75" x14ac:dyDescent="0.25">
      <c r="A398" s="111"/>
      <c r="B398" s="188"/>
      <c r="C398" s="194"/>
      <c r="D398" s="196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8"/>
      <c r="S398" s="8"/>
      <c r="T398" s="8"/>
      <c r="U398" s="8"/>
      <c r="V398" s="11">
        <f t="shared" si="119"/>
        <v>0</v>
      </c>
      <c r="W398" s="11">
        <f t="shared" si="120"/>
        <v>0</v>
      </c>
      <c r="X398" s="11">
        <f t="shared" si="121"/>
        <v>0</v>
      </c>
      <c r="Y398" s="62">
        <f t="shared" si="122"/>
        <v>0</v>
      </c>
      <c r="Z398" s="191"/>
      <c r="AA398" s="181"/>
      <c r="AB398" s="181"/>
      <c r="AC398" s="181"/>
      <c r="AD398" s="181"/>
      <c r="AE398" s="181"/>
      <c r="AF398" s="181"/>
      <c r="AG398" s="181"/>
      <c r="AH398" s="181"/>
      <c r="AI398" s="185"/>
      <c r="AJ398" s="185"/>
      <c r="AK398" s="50"/>
    </row>
    <row r="399" spans="1:37" ht="18.75" x14ac:dyDescent="0.25">
      <c r="A399" s="111"/>
      <c r="B399" s="188"/>
      <c r="C399" s="194"/>
      <c r="D399" s="196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6"/>
      <c r="S399" s="6"/>
      <c r="T399" s="6"/>
      <c r="U399" s="6"/>
      <c r="V399" s="11">
        <f t="shared" si="119"/>
        <v>0</v>
      </c>
      <c r="W399" s="11">
        <f t="shared" si="120"/>
        <v>0</v>
      </c>
      <c r="X399" s="11">
        <f t="shared" si="121"/>
        <v>0</v>
      </c>
      <c r="Y399" s="62">
        <f t="shared" si="122"/>
        <v>0</v>
      </c>
      <c r="Z399" s="191"/>
      <c r="AA399" s="181"/>
      <c r="AB399" s="181"/>
      <c r="AC399" s="181"/>
      <c r="AD399" s="181"/>
      <c r="AE399" s="181"/>
      <c r="AF399" s="181"/>
      <c r="AG399" s="181"/>
      <c r="AH399" s="181"/>
      <c r="AI399" s="185"/>
      <c r="AJ399" s="185"/>
      <c r="AK399" s="50"/>
    </row>
    <row r="400" spans="1:37" ht="18.75" x14ac:dyDescent="0.25">
      <c r="A400" s="111"/>
      <c r="B400" s="188"/>
      <c r="C400" s="194"/>
      <c r="D400" s="196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8"/>
      <c r="S400" s="8"/>
      <c r="T400" s="8"/>
      <c r="U400" s="8"/>
      <c r="V400" s="11">
        <f t="shared" si="119"/>
        <v>0</v>
      </c>
      <c r="W400" s="11">
        <f t="shared" si="120"/>
        <v>0</v>
      </c>
      <c r="X400" s="11">
        <f t="shared" si="121"/>
        <v>0</v>
      </c>
      <c r="Y400" s="62">
        <f t="shared" si="122"/>
        <v>0</v>
      </c>
      <c r="Z400" s="191"/>
      <c r="AA400" s="181"/>
      <c r="AB400" s="181"/>
      <c r="AC400" s="181"/>
      <c r="AD400" s="181"/>
      <c r="AE400" s="181"/>
      <c r="AF400" s="181"/>
      <c r="AG400" s="181"/>
      <c r="AH400" s="181"/>
      <c r="AI400" s="185"/>
      <c r="AJ400" s="185"/>
      <c r="AK400" s="50"/>
    </row>
    <row r="401" spans="1:37" ht="18.75" x14ac:dyDescent="0.25">
      <c r="A401" s="111"/>
      <c r="B401" s="188"/>
      <c r="C401" s="194"/>
      <c r="D401" s="196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6"/>
      <c r="S401" s="6"/>
      <c r="T401" s="6"/>
      <c r="U401" s="6"/>
      <c r="V401" s="11">
        <f t="shared" si="119"/>
        <v>0</v>
      </c>
      <c r="W401" s="11">
        <f t="shared" si="120"/>
        <v>0</v>
      </c>
      <c r="X401" s="11">
        <f t="shared" si="121"/>
        <v>0</v>
      </c>
      <c r="Y401" s="62">
        <f t="shared" si="122"/>
        <v>0</v>
      </c>
      <c r="Z401" s="191"/>
      <c r="AA401" s="181"/>
      <c r="AB401" s="181"/>
      <c r="AC401" s="181"/>
      <c r="AD401" s="181"/>
      <c r="AE401" s="181"/>
      <c r="AF401" s="181"/>
      <c r="AG401" s="181"/>
      <c r="AH401" s="181"/>
      <c r="AI401" s="185"/>
      <c r="AJ401" s="185"/>
      <c r="AK401" s="50"/>
    </row>
    <row r="402" spans="1:37" ht="18.75" x14ac:dyDescent="0.25">
      <c r="A402" s="111"/>
      <c r="B402" s="188"/>
      <c r="C402" s="194"/>
      <c r="D402" s="196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8"/>
      <c r="S402" s="8"/>
      <c r="T402" s="8"/>
      <c r="U402" s="8"/>
      <c r="V402" s="11">
        <f t="shared" si="119"/>
        <v>0</v>
      </c>
      <c r="W402" s="11">
        <f t="shared" si="120"/>
        <v>0</v>
      </c>
      <c r="X402" s="11">
        <f t="shared" si="121"/>
        <v>0</v>
      </c>
      <c r="Y402" s="62">
        <f t="shared" si="122"/>
        <v>0</v>
      </c>
      <c r="Z402" s="191"/>
      <c r="AA402" s="181"/>
      <c r="AB402" s="181"/>
      <c r="AC402" s="181"/>
      <c r="AD402" s="181"/>
      <c r="AE402" s="181"/>
      <c r="AF402" s="181"/>
      <c r="AG402" s="181"/>
      <c r="AH402" s="181"/>
      <c r="AI402" s="185"/>
      <c r="AJ402" s="185"/>
      <c r="AK402" s="50"/>
    </row>
    <row r="403" spans="1:37" ht="18.75" x14ac:dyDescent="0.25">
      <c r="A403" s="111"/>
      <c r="B403" s="188"/>
      <c r="C403" s="194"/>
      <c r="D403" s="196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6"/>
      <c r="S403" s="6"/>
      <c r="T403" s="6"/>
      <c r="U403" s="6"/>
      <c r="V403" s="11">
        <f t="shared" si="119"/>
        <v>0</v>
      </c>
      <c r="W403" s="11">
        <f t="shared" si="120"/>
        <v>0</v>
      </c>
      <c r="X403" s="11">
        <f t="shared" si="121"/>
        <v>0</v>
      </c>
      <c r="Y403" s="62">
        <f t="shared" si="122"/>
        <v>0</v>
      </c>
      <c r="Z403" s="191"/>
      <c r="AA403" s="181"/>
      <c r="AB403" s="181"/>
      <c r="AC403" s="181"/>
      <c r="AD403" s="181"/>
      <c r="AE403" s="181"/>
      <c r="AF403" s="181"/>
      <c r="AG403" s="181"/>
      <c r="AH403" s="181"/>
      <c r="AI403" s="185"/>
      <c r="AJ403" s="185"/>
      <c r="AK403" s="50"/>
    </row>
    <row r="404" spans="1:37" ht="18.75" x14ac:dyDescent="0.25">
      <c r="A404" s="111"/>
      <c r="B404" s="188"/>
      <c r="C404" s="194"/>
      <c r="D404" s="196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8"/>
      <c r="S404" s="8"/>
      <c r="T404" s="8"/>
      <c r="U404" s="8"/>
      <c r="V404" s="11">
        <f t="shared" si="119"/>
        <v>0</v>
      </c>
      <c r="W404" s="11">
        <f t="shared" si="120"/>
        <v>0</v>
      </c>
      <c r="X404" s="11">
        <f t="shared" si="121"/>
        <v>0</v>
      </c>
      <c r="Y404" s="62">
        <f t="shared" si="122"/>
        <v>0</v>
      </c>
      <c r="Z404" s="191"/>
      <c r="AA404" s="181"/>
      <c r="AB404" s="181"/>
      <c r="AC404" s="181"/>
      <c r="AD404" s="181"/>
      <c r="AE404" s="181"/>
      <c r="AF404" s="181"/>
      <c r="AG404" s="181"/>
      <c r="AH404" s="181"/>
      <c r="AI404" s="185"/>
      <c r="AJ404" s="185"/>
      <c r="AK404" s="50"/>
    </row>
    <row r="405" spans="1:37" ht="18.75" x14ac:dyDescent="0.25">
      <c r="A405" s="111"/>
      <c r="B405" s="188"/>
      <c r="C405" s="194"/>
      <c r="D405" s="196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6"/>
      <c r="S405" s="6"/>
      <c r="T405" s="6"/>
      <c r="U405" s="6"/>
      <c r="V405" s="11">
        <f t="shared" si="119"/>
        <v>0</v>
      </c>
      <c r="W405" s="11">
        <f t="shared" si="120"/>
        <v>0</v>
      </c>
      <c r="X405" s="11">
        <f t="shared" si="121"/>
        <v>0</v>
      </c>
      <c r="Y405" s="62">
        <f t="shared" si="122"/>
        <v>0</v>
      </c>
      <c r="Z405" s="191"/>
      <c r="AA405" s="181"/>
      <c r="AB405" s="181"/>
      <c r="AC405" s="181"/>
      <c r="AD405" s="181"/>
      <c r="AE405" s="181"/>
      <c r="AF405" s="181"/>
      <c r="AG405" s="181"/>
      <c r="AH405" s="181"/>
      <c r="AI405" s="185"/>
      <c r="AJ405" s="185"/>
      <c r="AK405" s="50"/>
    </row>
    <row r="406" spans="1:37" ht="18.75" x14ac:dyDescent="0.25">
      <c r="A406" s="111"/>
      <c r="B406" s="188"/>
      <c r="C406" s="194"/>
      <c r="D406" s="196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8"/>
      <c r="S406" s="8"/>
      <c r="T406" s="8"/>
      <c r="U406" s="8"/>
      <c r="V406" s="11">
        <f t="shared" si="119"/>
        <v>0</v>
      </c>
      <c r="W406" s="11">
        <f t="shared" si="120"/>
        <v>0</v>
      </c>
      <c r="X406" s="11">
        <f t="shared" si="121"/>
        <v>0</v>
      </c>
      <c r="Y406" s="62">
        <f t="shared" si="122"/>
        <v>0</v>
      </c>
      <c r="Z406" s="191"/>
      <c r="AA406" s="181"/>
      <c r="AB406" s="181"/>
      <c r="AC406" s="181"/>
      <c r="AD406" s="181"/>
      <c r="AE406" s="181"/>
      <c r="AF406" s="181"/>
      <c r="AG406" s="181"/>
      <c r="AH406" s="181"/>
      <c r="AI406" s="185"/>
      <c r="AJ406" s="185"/>
      <c r="AK406" s="50"/>
    </row>
    <row r="407" spans="1:37" ht="18.75" x14ac:dyDescent="0.25">
      <c r="A407" s="111"/>
      <c r="B407" s="188"/>
      <c r="C407" s="194"/>
      <c r="D407" s="196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6"/>
      <c r="S407" s="6"/>
      <c r="T407" s="6"/>
      <c r="U407" s="6"/>
      <c r="V407" s="11">
        <f t="shared" si="119"/>
        <v>0</v>
      </c>
      <c r="W407" s="11">
        <f t="shared" si="120"/>
        <v>0</v>
      </c>
      <c r="X407" s="11">
        <f t="shared" si="121"/>
        <v>0</v>
      </c>
      <c r="Y407" s="62">
        <f t="shared" si="122"/>
        <v>0</v>
      </c>
      <c r="Z407" s="191"/>
      <c r="AA407" s="181"/>
      <c r="AB407" s="181"/>
      <c r="AC407" s="181"/>
      <c r="AD407" s="181"/>
      <c r="AE407" s="181"/>
      <c r="AF407" s="181"/>
      <c r="AG407" s="181"/>
      <c r="AH407" s="181"/>
      <c r="AI407" s="185"/>
      <c r="AJ407" s="185"/>
      <c r="AK407" s="50"/>
    </row>
    <row r="408" spans="1:37" ht="18.75" x14ac:dyDescent="0.25">
      <c r="A408" s="111"/>
      <c r="B408" s="188"/>
      <c r="C408" s="194"/>
      <c r="D408" s="196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8"/>
      <c r="S408" s="8"/>
      <c r="T408" s="8"/>
      <c r="U408" s="8"/>
      <c r="V408" s="11">
        <f t="shared" si="119"/>
        <v>0</v>
      </c>
      <c r="W408" s="11">
        <f t="shared" si="120"/>
        <v>0</v>
      </c>
      <c r="X408" s="11">
        <f t="shared" si="121"/>
        <v>0</v>
      </c>
      <c r="Y408" s="62">
        <f t="shared" si="122"/>
        <v>0</v>
      </c>
      <c r="Z408" s="191"/>
      <c r="AA408" s="181"/>
      <c r="AB408" s="181"/>
      <c r="AC408" s="181"/>
      <c r="AD408" s="181"/>
      <c r="AE408" s="181"/>
      <c r="AF408" s="181"/>
      <c r="AG408" s="181"/>
      <c r="AH408" s="181"/>
      <c r="AI408" s="185"/>
      <c r="AJ408" s="185"/>
      <c r="AK408" s="50"/>
    </row>
    <row r="409" spans="1:37" ht="18.75" x14ac:dyDescent="0.25">
      <c r="A409" s="111"/>
      <c r="B409" s="188"/>
      <c r="C409" s="194"/>
      <c r="D409" s="196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6"/>
      <c r="S409" s="6"/>
      <c r="T409" s="6"/>
      <c r="U409" s="6"/>
      <c r="V409" s="11">
        <f t="shared" si="119"/>
        <v>0</v>
      </c>
      <c r="W409" s="11">
        <f t="shared" si="120"/>
        <v>0</v>
      </c>
      <c r="X409" s="11">
        <f t="shared" si="121"/>
        <v>0</v>
      </c>
      <c r="Y409" s="62">
        <f t="shared" si="122"/>
        <v>0</v>
      </c>
      <c r="Z409" s="191"/>
      <c r="AA409" s="181"/>
      <c r="AB409" s="181"/>
      <c r="AC409" s="181"/>
      <c r="AD409" s="181"/>
      <c r="AE409" s="181"/>
      <c r="AF409" s="181"/>
      <c r="AG409" s="181"/>
      <c r="AH409" s="181"/>
      <c r="AI409" s="185"/>
      <c r="AJ409" s="185"/>
      <c r="AK409" s="50"/>
    </row>
    <row r="410" spans="1:37" ht="18.75" x14ac:dyDescent="0.25">
      <c r="A410" s="111"/>
      <c r="B410" s="188"/>
      <c r="C410" s="194"/>
      <c r="D410" s="196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8"/>
      <c r="S410" s="8"/>
      <c r="T410" s="8"/>
      <c r="U410" s="8"/>
      <c r="V410" s="11">
        <f t="shared" si="119"/>
        <v>0</v>
      </c>
      <c r="W410" s="11">
        <f t="shared" si="120"/>
        <v>0</v>
      </c>
      <c r="X410" s="11">
        <f t="shared" si="121"/>
        <v>0</v>
      </c>
      <c r="Y410" s="62">
        <f t="shared" si="122"/>
        <v>0</v>
      </c>
      <c r="Z410" s="191"/>
      <c r="AA410" s="181"/>
      <c r="AB410" s="181"/>
      <c r="AC410" s="181"/>
      <c r="AD410" s="181"/>
      <c r="AE410" s="181"/>
      <c r="AF410" s="181"/>
      <c r="AG410" s="181"/>
      <c r="AH410" s="181"/>
      <c r="AI410" s="185"/>
      <c r="AJ410" s="185"/>
      <c r="AK410" s="50"/>
    </row>
    <row r="411" spans="1:37" ht="19.5" thickBot="1" x14ac:dyDescent="0.3">
      <c r="A411" s="112"/>
      <c r="B411" s="189"/>
      <c r="C411" s="195"/>
      <c r="D411" s="19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0"/>
      <c r="S411" s="10"/>
      <c r="T411" s="10"/>
      <c r="U411" s="10"/>
      <c r="V411" s="12">
        <f t="shared" si="119"/>
        <v>0</v>
      </c>
      <c r="W411" s="12">
        <f t="shared" si="120"/>
        <v>0</v>
      </c>
      <c r="X411" s="12">
        <f t="shared" si="121"/>
        <v>0</v>
      </c>
      <c r="Y411" s="63">
        <f t="shared" si="122"/>
        <v>0</v>
      </c>
      <c r="Z411" s="192"/>
      <c r="AA411" s="182"/>
      <c r="AB411" s="182"/>
      <c r="AC411" s="182"/>
      <c r="AD411" s="182"/>
      <c r="AE411" s="182"/>
      <c r="AF411" s="182"/>
      <c r="AG411" s="182"/>
      <c r="AH411" s="182"/>
      <c r="AI411" s="186"/>
      <c r="AJ411" s="186"/>
      <c r="AK411" s="50"/>
    </row>
    <row r="412" spans="1:37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60">
        <f>SUM(AF12:AF411)</f>
        <v>803.85413286707683</v>
      </c>
      <c r="AG412" s="60">
        <f>SUM(AG12:AG411)</f>
        <v>855.33033645786247</v>
      </c>
      <c r="AH412" s="50"/>
      <c r="AI412" s="50"/>
      <c r="AJ412" s="50"/>
      <c r="AK412" s="50"/>
    </row>
    <row r="413" spans="1:37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</row>
    <row r="414" spans="1:37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</row>
  </sheetData>
  <sheetProtection password="CCE5" sheet="1" objects="1" scenarios="1" formatCells="0" formatColumns="0" formatRows="0" insertRows="0"/>
  <mergeCells count="330">
    <mergeCell ref="AJ352:AJ371"/>
    <mergeCell ref="AJ372:AJ391"/>
    <mergeCell ref="AJ392:AJ411"/>
    <mergeCell ref="AJ172:AJ191"/>
    <mergeCell ref="AJ192:AJ211"/>
    <mergeCell ref="AJ212:AJ231"/>
    <mergeCell ref="AJ232:AJ251"/>
    <mergeCell ref="AJ252:AJ271"/>
    <mergeCell ref="AJ272:AJ291"/>
    <mergeCell ref="AJ292:AJ311"/>
    <mergeCell ref="AJ312:AJ331"/>
    <mergeCell ref="AJ332:AJ351"/>
    <mergeCell ref="AJ8:AJ11"/>
    <mergeCell ref="AJ12:AJ31"/>
    <mergeCell ref="AJ32:AJ51"/>
    <mergeCell ref="AJ52:AJ71"/>
    <mergeCell ref="AJ72:AJ91"/>
    <mergeCell ref="AJ92:AJ111"/>
    <mergeCell ref="AJ112:AJ131"/>
    <mergeCell ref="AJ132:AJ151"/>
    <mergeCell ref="AJ152:AJ171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E12:AE31"/>
    <mergeCell ref="AF12:AF31"/>
    <mergeCell ref="AG12:AG31"/>
    <mergeCell ref="AH12:AH31"/>
    <mergeCell ref="AI12:AI31"/>
    <mergeCell ref="AD10:AE10"/>
    <mergeCell ref="AF10:AG10"/>
    <mergeCell ref="A12:A31"/>
    <mergeCell ref="B12:B31"/>
    <mergeCell ref="Z12:Z31"/>
    <mergeCell ref="AA12:AA31"/>
    <mergeCell ref="AB12:AB31"/>
    <mergeCell ref="AC12:AC31"/>
    <mergeCell ref="AD12:AD31"/>
    <mergeCell ref="R10:S10"/>
    <mergeCell ref="T10:U10"/>
    <mergeCell ref="V10:W10"/>
    <mergeCell ref="X10:Y10"/>
    <mergeCell ref="Z10:AA10"/>
    <mergeCell ref="AB10:AC10"/>
    <mergeCell ref="C12:C31"/>
    <mergeCell ref="D12:D31"/>
    <mergeCell ref="AD32:AD51"/>
    <mergeCell ref="AE32:AE51"/>
    <mergeCell ref="AF32:AF51"/>
    <mergeCell ref="AG32:AG51"/>
    <mergeCell ref="AH32:AH51"/>
    <mergeCell ref="AI32:AI51"/>
    <mergeCell ref="A32:A51"/>
    <mergeCell ref="B32:B51"/>
    <mergeCell ref="Z32:Z51"/>
    <mergeCell ref="AA32:AA51"/>
    <mergeCell ref="AB32:AB51"/>
    <mergeCell ref="AC32:AC51"/>
    <mergeCell ref="C32:C51"/>
    <mergeCell ref="D32:D51"/>
    <mergeCell ref="AD52:AD71"/>
    <mergeCell ref="AE52:AE71"/>
    <mergeCell ref="AF52:AF71"/>
    <mergeCell ref="AG52:AG71"/>
    <mergeCell ref="AH52:AH71"/>
    <mergeCell ref="AI52:AI71"/>
    <mergeCell ref="A52:A71"/>
    <mergeCell ref="B52:B71"/>
    <mergeCell ref="Z52:Z71"/>
    <mergeCell ref="AA52:AA71"/>
    <mergeCell ref="AB52:AB71"/>
    <mergeCell ref="AC52:AC71"/>
    <mergeCell ref="C52:C71"/>
    <mergeCell ref="D52:D71"/>
    <mergeCell ref="AD72:AD91"/>
    <mergeCell ref="AE72:AE91"/>
    <mergeCell ref="AF72:AF91"/>
    <mergeCell ref="AG72:AG91"/>
    <mergeCell ref="AH72:AH91"/>
    <mergeCell ref="AI72:AI91"/>
    <mergeCell ref="A72:A91"/>
    <mergeCell ref="B72:B91"/>
    <mergeCell ref="Z72:Z91"/>
    <mergeCell ref="AA72:AA91"/>
    <mergeCell ref="AB72:AB91"/>
    <mergeCell ref="AC72:AC91"/>
    <mergeCell ref="C72:C91"/>
    <mergeCell ref="D72:D91"/>
    <mergeCell ref="AD92:AD111"/>
    <mergeCell ref="AE92:AE111"/>
    <mergeCell ref="AF92:AF111"/>
    <mergeCell ref="AG92:AG111"/>
    <mergeCell ref="AH92:AH111"/>
    <mergeCell ref="AI92:AI111"/>
    <mergeCell ref="A92:A111"/>
    <mergeCell ref="B92:B111"/>
    <mergeCell ref="Z92:Z111"/>
    <mergeCell ref="AA92:AA111"/>
    <mergeCell ref="AB92:AB111"/>
    <mergeCell ref="AC92:AC111"/>
    <mergeCell ref="C92:C111"/>
    <mergeCell ref="D92:D111"/>
    <mergeCell ref="AD112:AD131"/>
    <mergeCell ref="AE112:AE131"/>
    <mergeCell ref="AF112:AF131"/>
    <mergeCell ref="AG112:AG131"/>
    <mergeCell ref="AH112:AH131"/>
    <mergeCell ref="AI112:AI131"/>
    <mergeCell ref="A112:A131"/>
    <mergeCell ref="B112:B131"/>
    <mergeCell ref="Z112:Z131"/>
    <mergeCell ref="AA112:AA131"/>
    <mergeCell ref="AB112:AB131"/>
    <mergeCell ref="AC112:AC131"/>
    <mergeCell ref="C112:C131"/>
    <mergeCell ref="D112:D131"/>
    <mergeCell ref="AD132:AD151"/>
    <mergeCell ref="AE132:AE151"/>
    <mergeCell ref="AF132:AF151"/>
    <mergeCell ref="AG132:AG151"/>
    <mergeCell ref="AH132:AH151"/>
    <mergeCell ref="AI132:AI151"/>
    <mergeCell ref="A132:A151"/>
    <mergeCell ref="B132:B151"/>
    <mergeCell ref="Z132:Z151"/>
    <mergeCell ref="AA132:AA151"/>
    <mergeCell ref="AB132:AB151"/>
    <mergeCell ref="AC132:AC151"/>
    <mergeCell ref="C132:C151"/>
    <mergeCell ref="D132:D151"/>
    <mergeCell ref="AD152:AD171"/>
    <mergeCell ref="AE152:AE171"/>
    <mergeCell ref="AF152:AF171"/>
    <mergeCell ref="AG152:AG171"/>
    <mergeCell ref="AH152:AH171"/>
    <mergeCell ref="AI152:AI171"/>
    <mergeCell ref="A152:A171"/>
    <mergeCell ref="B152:B171"/>
    <mergeCell ref="Z152:Z171"/>
    <mergeCell ref="AA152:AA171"/>
    <mergeCell ref="AB152:AB171"/>
    <mergeCell ref="AC152:AC171"/>
    <mergeCell ref="C152:C171"/>
    <mergeCell ref="D152:D171"/>
    <mergeCell ref="AD172:AD191"/>
    <mergeCell ref="AE172:AE191"/>
    <mergeCell ref="AF172:AF191"/>
    <mergeCell ref="AG172:AG191"/>
    <mergeCell ref="AH172:AH191"/>
    <mergeCell ref="AI172:AI191"/>
    <mergeCell ref="A172:A191"/>
    <mergeCell ref="B172:B191"/>
    <mergeCell ref="Z172:Z191"/>
    <mergeCell ref="AA172:AA191"/>
    <mergeCell ref="AB172:AB191"/>
    <mergeCell ref="AC172:AC191"/>
    <mergeCell ref="C172:C191"/>
    <mergeCell ref="D172:D191"/>
    <mergeCell ref="AD192:AD211"/>
    <mergeCell ref="AE192:AE211"/>
    <mergeCell ref="AF192:AF211"/>
    <mergeCell ref="AG192:AG211"/>
    <mergeCell ref="AH192:AH211"/>
    <mergeCell ref="AI192:AI211"/>
    <mergeCell ref="A192:A211"/>
    <mergeCell ref="B192:B211"/>
    <mergeCell ref="Z192:Z211"/>
    <mergeCell ref="AA192:AA211"/>
    <mergeCell ref="AB192:AB211"/>
    <mergeCell ref="AC192:AC211"/>
    <mergeCell ref="C192:C211"/>
    <mergeCell ref="D192:D211"/>
    <mergeCell ref="AD212:AD231"/>
    <mergeCell ref="AE212:AE231"/>
    <mergeCell ref="AF212:AF231"/>
    <mergeCell ref="AG212:AG231"/>
    <mergeCell ref="AH212:AH231"/>
    <mergeCell ref="AI212:AI231"/>
    <mergeCell ref="A212:A231"/>
    <mergeCell ref="B212:B231"/>
    <mergeCell ref="Z212:Z231"/>
    <mergeCell ref="AA212:AA231"/>
    <mergeCell ref="AB212:AB231"/>
    <mergeCell ref="AC212:AC231"/>
    <mergeCell ref="C212:C231"/>
    <mergeCell ref="D212:D231"/>
    <mergeCell ref="AD232:AD251"/>
    <mergeCell ref="AE232:AE251"/>
    <mergeCell ref="AF232:AF251"/>
    <mergeCell ref="AG232:AG251"/>
    <mergeCell ref="AH232:AH251"/>
    <mergeCell ref="AI232:AI251"/>
    <mergeCell ref="A232:A251"/>
    <mergeCell ref="B232:B251"/>
    <mergeCell ref="Z232:Z251"/>
    <mergeCell ref="AA232:AA251"/>
    <mergeCell ref="AB232:AB251"/>
    <mergeCell ref="AC232:AC251"/>
    <mergeCell ref="C232:C251"/>
    <mergeCell ref="D232:D251"/>
    <mergeCell ref="AD252:AD271"/>
    <mergeCell ref="AE252:AE271"/>
    <mergeCell ref="AF252:AF271"/>
    <mergeCell ref="AG252:AG271"/>
    <mergeCell ref="AH252:AH271"/>
    <mergeCell ref="AI252:AI271"/>
    <mergeCell ref="A252:A271"/>
    <mergeCell ref="B252:B271"/>
    <mergeCell ref="Z252:Z271"/>
    <mergeCell ref="AA252:AA271"/>
    <mergeCell ref="AB252:AB271"/>
    <mergeCell ref="AC252:AC271"/>
    <mergeCell ref="C252:C271"/>
    <mergeCell ref="D252:D271"/>
    <mergeCell ref="AD272:AD291"/>
    <mergeCell ref="AE272:AE291"/>
    <mergeCell ref="AF272:AF291"/>
    <mergeCell ref="AG272:AG291"/>
    <mergeCell ref="AH272:AH291"/>
    <mergeCell ref="AI272:AI291"/>
    <mergeCell ref="A272:A291"/>
    <mergeCell ref="B272:B291"/>
    <mergeCell ref="Z272:Z291"/>
    <mergeCell ref="AA272:AA291"/>
    <mergeCell ref="AB272:AB291"/>
    <mergeCell ref="AC272:AC291"/>
    <mergeCell ref="C272:C291"/>
    <mergeCell ref="D272:D291"/>
    <mergeCell ref="AD292:AD311"/>
    <mergeCell ref="AE292:AE311"/>
    <mergeCell ref="AF292:AF311"/>
    <mergeCell ref="AG292:AG311"/>
    <mergeCell ref="AH292:AH311"/>
    <mergeCell ref="AI292:AI311"/>
    <mergeCell ref="A292:A311"/>
    <mergeCell ref="B292:B311"/>
    <mergeCell ref="Z292:Z311"/>
    <mergeCell ref="AA292:AA311"/>
    <mergeCell ref="AB292:AB311"/>
    <mergeCell ref="AC292:AC311"/>
    <mergeCell ref="C292:C311"/>
    <mergeCell ref="D292:D311"/>
    <mergeCell ref="AD312:AD331"/>
    <mergeCell ref="AE312:AE331"/>
    <mergeCell ref="AF312:AF331"/>
    <mergeCell ref="AG312:AG331"/>
    <mergeCell ref="AH312:AH331"/>
    <mergeCell ref="AI312:AI331"/>
    <mergeCell ref="A312:A331"/>
    <mergeCell ref="B312:B331"/>
    <mergeCell ref="Z312:Z331"/>
    <mergeCell ref="AA312:AA331"/>
    <mergeCell ref="AB312:AB331"/>
    <mergeCell ref="AC312:AC331"/>
    <mergeCell ref="C312:C331"/>
    <mergeCell ref="D312:D331"/>
    <mergeCell ref="AD332:AD351"/>
    <mergeCell ref="AE332:AE351"/>
    <mergeCell ref="AF332:AF351"/>
    <mergeCell ref="AG332:AG351"/>
    <mergeCell ref="AH332:AH351"/>
    <mergeCell ref="AI332:AI351"/>
    <mergeCell ref="A332:A351"/>
    <mergeCell ref="B332:B351"/>
    <mergeCell ref="Z332:Z351"/>
    <mergeCell ref="AA332:AA351"/>
    <mergeCell ref="AB332:AB351"/>
    <mergeCell ref="AC332:AC351"/>
    <mergeCell ref="C332:C351"/>
    <mergeCell ref="D332:D351"/>
    <mergeCell ref="AD352:AD371"/>
    <mergeCell ref="AE352:AE371"/>
    <mergeCell ref="AF352:AF371"/>
    <mergeCell ref="AG352:AG371"/>
    <mergeCell ref="AH352:AH371"/>
    <mergeCell ref="AI352:AI371"/>
    <mergeCell ref="A352:A371"/>
    <mergeCell ref="B352:B371"/>
    <mergeCell ref="Z352:Z371"/>
    <mergeCell ref="AA352:AA371"/>
    <mergeCell ref="AB352:AB371"/>
    <mergeCell ref="AC352:AC371"/>
    <mergeCell ref="C352:C371"/>
    <mergeCell ref="D352:D371"/>
    <mergeCell ref="AD372:AD391"/>
    <mergeCell ref="AE372:AE391"/>
    <mergeCell ref="AF372:AF391"/>
    <mergeCell ref="AG372:AG391"/>
    <mergeCell ref="AH372:AH391"/>
    <mergeCell ref="AI372:AI391"/>
    <mergeCell ref="A372:A391"/>
    <mergeCell ref="B372:B391"/>
    <mergeCell ref="Z372:Z391"/>
    <mergeCell ref="AA372:AA391"/>
    <mergeCell ref="AB372:AB391"/>
    <mergeCell ref="AC372:AC391"/>
    <mergeCell ref="C372:C391"/>
    <mergeCell ref="D372:D391"/>
    <mergeCell ref="AD392:AD411"/>
    <mergeCell ref="AE392:AE411"/>
    <mergeCell ref="AF392:AF411"/>
    <mergeCell ref="AG392:AG411"/>
    <mergeCell ref="AH392:AH411"/>
    <mergeCell ref="AI392:AI411"/>
    <mergeCell ref="A392:A411"/>
    <mergeCell ref="B392:B411"/>
    <mergeCell ref="Z392:Z411"/>
    <mergeCell ref="AA392:AA411"/>
    <mergeCell ref="AB392:AB411"/>
    <mergeCell ref="AC392:AC411"/>
    <mergeCell ref="C392:C411"/>
    <mergeCell ref="D392:D4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1"/>
  <sheetViews>
    <sheetView zoomScale="70" zoomScaleNormal="70" workbookViewId="0">
      <selection activeCell="A2" sqref="A2:XFD158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2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665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8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5.75" x14ac:dyDescent="0.25">
      <c r="A12" s="126">
        <v>1</v>
      </c>
      <c r="B12" s="129" t="s">
        <v>111</v>
      </c>
      <c r="C12" s="132" t="s">
        <v>133</v>
      </c>
      <c r="D12" s="132">
        <f>100*0.9</f>
        <v>90</v>
      </c>
      <c r="E12" s="381" t="s">
        <v>577</v>
      </c>
      <c r="F12" s="381">
        <v>10.8</v>
      </c>
      <c r="G12" s="381">
        <v>11.7</v>
      </c>
      <c r="H12" s="381">
        <v>14.4</v>
      </c>
      <c r="I12" s="381">
        <v>32.9</v>
      </c>
      <c r="J12" s="381">
        <v>14.8</v>
      </c>
      <c r="K12" s="381">
        <v>35.200000000000003</v>
      </c>
      <c r="L12" s="381">
        <v>71.900000000000006</v>
      </c>
      <c r="M12" s="381">
        <v>30.3</v>
      </c>
      <c r="N12" s="381">
        <v>68.099999999999994</v>
      </c>
      <c r="O12" s="381">
        <v>31.7</v>
      </c>
      <c r="P12" s="381">
        <v>45.6</v>
      </c>
      <c r="Q12" s="381">
        <v>63</v>
      </c>
      <c r="R12" s="398">
        <v>402</v>
      </c>
      <c r="S12" s="398">
        <v>402</v>
      </c>
      <c r="T12" s="398">
        <v>394</v>
      </c>
      <c r="U12" s="398">
        <v>398</v>
      </c>
      <c r="V12" s="37">
        <f t="shared" ref="V12:V38" si="0">IF(AND(F12=0,G12=0,H12=0),0,IF(AND(F12=0,G12=0),H12,IF(AND(F12=0,H12=0),G12,IF(AND(G12=0,H12=0),F12,IF(F12=0,(G12+H12)/2,IF(G12=0,(F12+H12)/2,IF(H12=0,(F12+G12)/2,(F12+G12+H12)/3)))))))</f>
        <v>12.299999999999999</v>
      </c>
      <c r="W12" s="37">
        <f t="shared" ref="W12:W38" si="1">IF(AND(I12=0,J12=0,K12=0),0,IF(AND(I12=0,J12=0),K12,IF(AND(I12=0,K12=0),J12,IF(AND(J12=0,K12=0),I12,IF(I12=0,(J12+K12)/2,IF(J12=0,(I12+K12)/2,IF(K12=0,(I12+J12)/2,(I12+J12+K12)/3)))))))</f>
        <v>27.633333333333336</v>
      </c>
      <c r="X12" s="37">
        <f t="shared" ref="X12:X38" si="2">IF(AND(L12=0,M12=0,N12=0),0,IF(AND(L12=0,M12=0),N12,IF(AND(L12=0,N12=0),M12,IF(AND(M12=0,N12=0),L12,IF(L12=0,(M12+N12)/2,IF(M12=0,(L12+N12)/2,IF(N12=0,(L12+M12)/2,(L12+M12+N12)/3)))))))</f>
        <v>56.766666666666673</v>
      </c>
      <c r="Y12" s="76">
        <f t="shared" ref="Y12:Y38" si="3">IF(AND(O12=0,P12=0,Q12=0),0,IF(AND(O12=0,P12=0),Q12,IF(AND(O12=0,Q12=0),P12,IF(AND(P12=0,Q12=0),O12,IF(O12=0,(P12+Q12)/2,IF(P12=0,(O12+Q12)/2,IF(Q12=0,(O12+P12)/2,(O12+P12+Q12)/3)))))))</f>
        <v>46.766666666666673</v>
      </c>
      <c r="Z12" s="216">
        <f>SUM(V12:V17)</f>
        <v>16.64</v>
      </c>
      <c r="AA12" s="210">
        <f>SUM(W12:W17)</f>
        <v>43.88333333333334</v>
      </c>
      <c r="AB12" s="210">
        <f>SUM(X12:X17)</f>
        <v>99.300000000000011</v>
      </c>
      <c r="AC12" s="210">
        <f>SUM(Y12:Y17)</f>
        <v>90.766666666666666</v>
      </c>
      <c r="AD12" s="210">
        <f>Z12*0.38*0.9*SQRT(3)</f>
        <v>9.8568932997775711</v>
      </c>
      <c r="AE12" s="210">
        <f t="shared" ref="AE12:AG12" si="4">AA12*0.38*0.9*SQRT(3)</f>
        <v>25.994791725074471</v>
      </c>
      <c r="AF12" s="210">
        <f t="shared" si="4"/>
        <v>58.821484655523612</v>
      </c>
      <c r="AG12" s="210">
        <f t="shared" si="4"/>
        <v>53.766667578714596</v>
      </c>
      <c r="AH12" s="210">
        <f>MAX(Z12:AC17)</f>
        <v>99.300000000000011</v>
      </c>
      <c r="AI12" s="213">
        <f>AH12*0.38*0.9*SQRT(3)</f>
        <v>58.821484655523612</v>
      </c>
      <c r="AJ12" s="213">
        <f>D12-AI12</f>
        <v>31.178515344476388</v>
      </c>
    </row>
    <row r="13" spans="1:37" s="50" customFormat="1" ht="15.75" x14ac:dyDescent="0.25">
      <c r="A13" s="127"/>
      <c r="B13" s="130"/>
      <c r="C13" s="133"/>
      <c r="D13" s="133"/>
      <c r="E13" s="383" t="s">
        <v>578</v>
      </c>
      <c r="F13" s="383">
        <v>0.3</v>
      </c>
      <c r="G13" s="383">
        <v>0.22</v>
      </c>
      <c r="H13" s="383">
        <v>7.9</v>
      </c>
      <c r="I13" s="383">
        <v>0.4</v>
      </c>
      <c r="J13" s="383">
        <v>0</v>
      </c>
      <c r="K13" s="383">
        <v>0.1</v>
      </c>
      <c r="L13" s="383">
        <v>11.3</v>
      </c>
      <c r="M13" s="383">
        <v>0.1</v>
      </c>
      <c r="N13" s="383">
        <v>1.7</v>
      </c>
      <c r="O13" s="383">
        <v>2.2000000000000002</v>
      </c>
      <c r="P13" s="383">
        <v>0.1</v>
      </c>
      <c r="Q13" s="383">
        <v>0.1</v>
      </c>
      <c r="R13" s="394">
        <v>402</v>
      </c>
      <c r="S13" s="394">
        <v>402</v>
      </c>
      <c r="T13" s="394">
        <v>394</v>
      </c>
      <c r="U13" s="394">
        <v>398</v>
      </c>
      <c r="V13" s="34">
        <f t="shared" si="0"/>
        <v>2.8066666666666666</v>
      </c>
      <c r="W13" s="34">
        <f t="shared" si="1"/>
        <v>0.25</v>
      </c>
      <c r="X13" s="34">
        <f t="shared" si="2"/>
        <v>4.3666666666666663</v>
      </c>
      <c r="Y13" s="74">
        <f t="shared" si="3"/>
        <v>0.80000000000000016</v>
      </c>
      <c r="Z13" s="217"/>
      <c r="AA13" s="211"/>
      <c r="AB13" s="211"/>
      <c r="AC13" s="211"/>
      <c r="AD13" s="211"/>
      <c r="AE13" s="211"/>
      <c r="AF13" s="211"/>
      <c r="AG13" s="211"/>
      <c r="AH13" s="211"/>
      <c r="AI13" s="214"/>
      <c r="AJ13" s="214"/>
    </row>
    <row r="14" spans="1:37" s="50" customFormat="1" ht="15.75" x14ac:dyDescent="0.25">
      <c r="A14" s="127"/>
      <c r="B14" s="130"/>
      <c r="C14" s="133"/>
      <c r="D14" s="133"/>
      <c r="E14" s="385" t="s">
        <v>579</v>
      </c>
      <c r="F14" s="385">
        <v>2.7</v>
      </c>
      <c r="G14" s="385">
        <v>1.5</v>
      </c>
      <c r="H14" s="385">
        <v>0.4</v>
      </c>
      <c r="I14" s="385">
        <v>16.600000000000001</v>
      </c>
      <c r="J14" s="385">
        <v>16.8</v>
      </c>
      <c r="K14" s="385">
        <v>14.6</v>
      </c>
      <c r="L14" s="385">
        <v>21.2</v>
      </c>
      <c r="M14" s="385">
        <v>51.5</v>
      </c>
      <c r="N14" s="385">
        <v>41.8</v>
      </c>
      <c r="O14" s="385">
        <v>44</v>
      </c>
      <c r="P14" s="385">
        <v>44.3</v>
      </c>
      <c r="Q14" s="385">
        <v>41.3</v>
      </c>
      <c r="R14" s="395">
        <v>402</v>
      </c>
      <c r="S14" s="395">
        <v>402</v>
      </c>
      <c r="T14" s="395">
        <v>394</v>
      </c>
      <c r="U14" s="395">
        <v>398</v>
      </c>
      <c r="V14" s="34">
        <f t="shared" si="0"/>
        <v>1.5333333333333334</v>
      </c>
      <c r="W14" s="34">
        <f t="shared" si="1"/>
        <v>16.000000000000004</v>
      </c>
      <c r="X14" s="34">
        <f t="shared" si="2"/>
        <v>38.166666666666664</v>
      </c>
      <c r="Y14" s="74">
        <f t="shared" si="3"/>
        <v>43.199999999999996</v>
      </c>
      <c r="Z14" s="217"/>
      <c r="AA14" s="211"/>
      <c r="AB14" s="211"/>
      <c r="AC14" s="211"/>
      <c r="AD14" s="211"/>
      <c r="AE14" s="211"/>
      <c r="AF14" s="211"/>
      <c r="AG14" s="211"/>
      <c r="AH14" s="211"/>
      <c r="AI14" s="214"/>
      <c r="AJ14" s="214"/>
    </row>
    <row r="15" spans="1:37" s="50" customFormat="1" ht="15.75" x14ac:dyDescent="0.25">
      <c r="A15" s="127"/>
      <c r="B15" s="130"/>
      <c r="C15" s="133"/>
      <c r="D15" s="13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94"/>
      <c r="S15" s="394"/>
      <c r="T15" s="394"/>
      <c r="U15" s="394"/>
      <c r="V15" s="34">
        <f t="shared" si="0"/>
        <v>0</v>
      </c>
      <c r="W15" s="34">
        <f t="shared" si="1"/>
        <v>0</v>
      </c>
      <c r="X15" s="34">
        <f t="shared" si="2"/>
        <v>0</v>
      </c>
      <c r="Y15" s="74">
        <f t="shared" si="3"/>
        <v>0</v>
      </c>
      <c r="Z15" s="217"/>
      <c r="AA15" s="211"/>
      <c r="AB15" s="211"/>
      <c r="AC15" s="211"/>
      <c r="AD15" s="211"/>
      <c r="AE15" s="211"/>
      <c r="AF15" s="211"/>
      <c r="AG15" s="211"/>
      <c r="AH15" s="211"/>
      <c r="AI15" s="214"/>
      <c r="AJ15" s="214"/>
    </row>
    <row r="16" spans="1:37" s="50" customFormat="1" ht="15.75" x14ac:dyDescent="0.25">
      <c r="A16" s="127"/>
      <c r="B16" s="130"/>
      <c r="C16" s="133"/>
      <c r="D16" s="133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95"/>
      <c r="S16" s="395"/>
      <c r="T16" s="395"/>
      <c r="U16" s="395"/>
      <c r="V16" s="34">
        <f t="shared" si="0"/>
        <v>0</v>
      </c>
      <c r="W16" s="34">
        <f t="shared" si="1"/>
        <v>0</v>
      </c>
      <c r="X16" s="34">
        <f t="shared" si="2"/>
        <v>0</v>
      </c>
      <c r="Y16" s="74">
        <f t="shared" si="3"/>
        <v>0</v>
      </c>
      <c r="Z16" s="217"/>
      <c r="AA16" s="211"/>
      <c r="AB16" s="211"/>
      <c r="AC16" s="211"/>
      <c r="AD16" s="211"/>
      <c r="AE16" s="211"/>
      <c r="AF16" s="211"/>
      <c r="AG16" s="211"/>
      <c r="AH16" s="211"/>
      <c r="AI16" s="214"/>
      <c r="AJ16" s="214"/>
    </row>
    <row r="17" spans="1:36" s="50" customFormat="1" ht="16.5" thickBot="1" x14ac:dyDescent="0.3">
      <c r="A17" s="128"/>
      <c r="B17" s="131"/>
      <c r="C17" s="134"/>
      <c r="D17" s="134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6"/>
      <c r="S17" s="396"/>
      <c r="T17" s="396"/>
      <c r="U17" s="396"/>
      <c r="V17" s="35">
        <f t="shared" si="0"/>
        <v>0</v>
      </c>
      <c r="W17" s="35">
        <f t="shared" si="1"/>
        <v>0</v>
      </c>
      <c r="X17" s="35">
        <f t="shared" si="2"/>
        <v>0</v>
      </c>
      <c r="Y17" s="75">
        <f t="shared" si="3"/>
        <v>0</v>
      </c>
      <c r="Z17" s="218"/>
      <c r="AA17" s="212"/>
      <c r="AB17" s="212"/>
      <c r="AC17" s="212"/>
      <c r="AD17" s="212"/>
      <c r="AE17" s="212"/>
      <c r="AF17" s="212"/>
      <c r="AG17" s="212"/>
      <c r="AH17" s="212"/>
      <c r="AI17" s="215"/>
      <c r="AJ17" s="215"/>
    </row>
    <row r="18" spans="1:36" s="50" customFormat="1" ht="15.75" x14ac:dyDescent="0.25">
      <c r="A18" s="201">
        <v>2</v>
      </c>
      <c r="B18" s="220" t="s">
        <v>100</v>
      </c>
      <c r="C18" s="132" t="s">
        <v>531</v>
      </c>
      <c r="D18" s="132">
        <f>(400+400)*0.9</f>
        <v>720</v>
      </c>
      <c r="E18" s="392" t="s">
        <v>580</v>
      </c>
      <c r="F18" s="392">
        <v>16.8</v>
      </c>
      <c r="G18" s="392">
        <v>0.62</v>
      </c>
      <c r="H18" s="392">
        <v>22.9</v>
      </c>
      <c r="I18" s="392">
        <v>24</v>
      </c>
      <c r="J18" s="392">
        <v>21.4</v>
      </c>
      <c r="K18" s="392">
        <v>17.7</v>
      </c>
      <c r="L18" s="392">
        <v>56.5</v>
      </c>
      <c r="M18" s="392">
        <v>49.1</v>
      </c>
      <c r="N18" s="392">
        <v>28.8</v>
      </c>
      <c r="O18" s="392">
        <v>61.5</v>
      </c>
      <c r="P18" s="392">
        <v>42.9</v>
      </c>
      <c r="Q18" s="392">
        <v>33.9</v>
      </c>
      <c r="R18" s="408">
        <v>398</v>
      </c>
      <c r="S18" s="408">
        <v>398</v>
      </c>
      <c r="T18" s="408">
        <v>397</v>
      </c>
      <c r="U18" s="408">
        <v>397</v>
      </c>
      <c r="V18" s="38">
        <f t="shared" si="0"/>
        <v>13.44</v>
      </c>
      <c r="W18" s="38">
        <f t="shared" si="1"/>
        <v>21.033333333333331</v>
      </c>
      <c r="X18" s="38">
        <f t="shared" si="2"/>
        <v>44.800000000000004</v>
      </c>
      <c r="Y18" s="73">
        <f t="shared" si="3"/>
        <v>46.1</v>
      </c>
      <c r="Z18" s="221">
        <f>SUM(V18:V27)</f>
        <v>183.35666666666668</v>
      </c>
      <c r="AA18" s="219">
        <f>SUM(W18:W27)</f>
        <v>77.066666666666663</v>
      </c>
      <c r="AB18" s="219">
        <f>SUM(X18:X27)</f>
        <v>232.56666666666669</v>
      </c>
      <c r="AC18" s="219">
        <f>SUM(Y18:Y27)</f>
        <v>168.18333333333334</v>
      </c>
      <c r="AD18" s="210">
        <f t="shared" ref="AD18:AG43" si="5">Z18*0.38*0.9*SQRT(3)</f>
        <v>108.613407400013</v>
      </c>
      <c r="AE18" s="210">
        <f t="shared" si="5"/>
        <v>45.651316724931384</v>
      </c>
      <c r="AF18" s="210">
        <f t="shared" si="5"/>
        <v>137.76351072225188</v>
      </c>
      <c r="AG18" s="210">
        <f t="shared" si="5"/>
        <v>99.625310785311981</v>
      </c>
      <c r="AH18" s="219">
        <f>MAX(Z18:AC27)</f>
        <v>232.56666666666669</v>
      </c>
      <c r="AI18" s="213">
        <f t="shared" ref="AI18" si="6">AH18*0.38*0.9*SQRT(3)</f>
        <v>137.76351072225188</v>
      </c>
      <c r="AJ18" s="213">
        <f>D18-AI18</f>
        <v>582.23648927774809</v>
      </c>
    </row>
    <row r="19" spans="1:36" s="50" customFormat="1" ht="15.75" x14ac:dyDescent="0.25">
      <c r="A19" s="127"/>
      <c r="B19" s="130"/>
      <c r="C19" s="133"/>
      <c r="D19" s="133"/>
      <c r="E19" s="383" t="s">
        <v>581</v>
      </c>
      <c r="F19" s="383">
        <v>26.2</v>
      </c>
      <c r="G19" s="383">
        <v>10.3</v>
      </c>
      <c r="H19" s="383">
        <v>0</v>
      </c>
      <c r="I19" s="383">
        <v>13.5</v>
      </c>
      <c r="J19" s="383">
        <v>15.1</v>
      </c>
      <c r="K19" s="383">
        <v>0</v>
      </c>
      <c r="L19" s="383">
        <v>83.9</v>
      </c>
      <c r="M19" s="383">
        <v>21</v>
      </c>
      <c r="N19" s="383">
        <v>0.1</v>
      </c>
      <c r="O19" s="383">
        <v>29.4</v>
      </c>
      <c r="P19" s="383">
        <v>9.5</v>
      </c>
      <c r="Q19" s="383">
        <v>0</v>
      </c>
      <c r="R19" s="394">
        <v>398</v>
      </c>
      <c r="S19" s="394">
        <v>391</v>
      </c>
      <c r="T19" s="394">
        <v>397</v>
      </c>
      <c r="U19" s="394">
        <v>397</v>
      </c>
      <c r="V19" s="34">
        <f t="shared" si="0"/>
        <v>18.25</v>
      </c>
      <c r="W19" s="34">
        <f t="shared" si="1"/>
        <v>14.3</v>
      </c>
      <c r="X19" s="34">
        <f t="shared" si="2"/>
        <v>35</v>
      </c>
      <c r="Y19" s="74">
        <f t="shared" si="3"/>
        <v>19.45</v>
      </c>
      <c r="Z19" s="217"/>
      <c r="AA19" s="211"/>
      <c r="AB19" s="211"/>
      <c r="AC19" s="211"/>
      <c r="AD19" s="211"/>
      <c r="AE19" s="211"/>
      <c r="AF19" s="211"/>
      <c r="AG19" s="211"/>
      <c r="AH19" s="211"/>
      <c r="AI19" s="214"/>
      <c r="AJ19" s="214"/>
    </row>
    <row r="20" spans="1:36" s="50" customFormat="1" ht="15.75" x14ac:dyDescent="0.25">
      <c r="A20" s="127"/>
      <c r="B20" s="130"/>
      <c r="C20" s="133"/>
      <c r="D20" s="133"/>
      <c r="E20" s="385" t="s">
        <v>582</v>
      </c>
      <c r="F20" s="385">
        <v>60.7</v>
      </c>
      <c r="G20" s="385">
        <v>54</v>
      </c>
      <c r="H20" s="385">
        <v>53.6</v>
      </c>
      <c r="I20" s="385">
        <v>40</v>
      </c>
      <c r="J20" s="385">
        <v>9.3000000000000007</v>
      </c>
      <c r="K20" s="385">
        <v>7.5</v>
      </c>
      <c r="L20" s="385">
        <v>57.9</v>
      </c>
      <c r="M20" s="385">
        <v>83</v>
      </c>
      <c r="N20" s="385">
        <v>4.5</v>
      </c>
      <c r="O20" s="385">
        <v>37.4</v>
      </c>
      <c r="P20" s="385">
        <v>31.3</v>
      </c>
      <c r="Q20" s="385">
        <v>14.4</v>
      </c>
      <c r="R20" s="394">
        <v>398</v>
      </c>
      <c r="S20" s="394">
        <v>398</v>
      </c>
      <c r="T20" s="394">
        <v>397</v>
      </c>
      <c r="U20" s="394">
        <v>397</v>
      </c>
      <c r="V20" s="34">
        <f t="shared" si="0"/>
        <v>56.1</v>
      </c>
      <c r="W20" s="34">
        <f t="shared" si="1"/>
        <v>18.933333333333334</v>
      </c>
      <c r="X20" s="34">
        <f t="shared" si="2"/>
        <v>48.466666666666669</v>
      </c>
      <c r="Y20" s="74">
        <f t="shared" si="3"/>
        <v>27.700000000000003</v>
      </c>
      <c r="Z20" s="217"/>
      <c r="AA20" s="211"/>
      <c r="AB20" s="211"/>
      <c r="AC20" s="211"/>
      <c r="AD20" s="211"/>
      <c r="AE20" s="211"/>
      <c r="AF20" s="211"/>
      <c r="AG20" s="211"/>
      <c r="AH20" s="211"/>
      <c r="AI20" s="214"/>
      <c r="AJ20" s="214"/>
    </row>
    <row r="21" spans="1:36" s="50" customFormat="1" ht="15.75" x14ac:dyDescent="0.25">
      <c r="A21" s="127"/>
      <c r="B21" s="130"/>
      <c r="C21" s="133"/>
      <c r="D21" s="133"/>
      <c r="E21" s="383" t="s">
        <v>583</v>
      </c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94"/>
      <c r="S21" s="394"/>
      <c r="T21" s="394"/>
      <c r="U21" s="394"/>
      <c r="V21" s="34">
        <f t="shared" si="0"/>
        <v>0</v>
      </c>
      <c r="W21" s="34">
        <f t="shared" si="1"/>
        <v>0</v>
      </c>
      <c r="X21" s="34">
        <f t="shared" si="2"/>
        <v>0</v>
      </c>
      <c r="Y21" s="74">
        <f t="shared" si="3"/>
        <v>0</v>
      </c>
      <c r="Z21" s="217"/>
      <c r="AA21" s="211"/>
      <c r="AB21" s="211"/>
      <c r="AC21" s="211"/>
      <c r="AD21" s="211"/>
      <c r="AE21" s="211"/>
      <c r="AF21" s="211"/>
      <c r="AG21" s="211"/>
      <c r="AH21" s="211"/>
      <c r="AI21" s="214"/>
      <c r="AJ21" s="214"/>
    </row>
    <row r="22" spans="1:36" s="50" customFormat="1" ht="15.75" x14ac:dyDescent="0.25">
      <c r="A22" s="127"/>
      <c r="B22" s="130"/>
      <c r="C22" s="133"/>
      <c r="D22" s="133"/>
      <c r="E22" s="385" t="s">
        <v>584</v>
      </c>
      <c r="F22" s="385">
        <v>5.9</v>
      </c>
      <c r="G22" s="385">
        <v>5.9</v>
      </c>
      <c r="H22" s="385">
        <v>6.9</v>
      </c>
      <c r="I22" s="385">
        <v>0</v>
      </c>
      <c r="J22" s="385">
        <v>0</v>
      </c>
      <c r="K22" s="385">
        <v>0</v>
      </c>
      <c r="L22" s="385">
        <v>30.7</v>
      </c>
      <c r="M22" s="385">
        <v>31.1</v>
      </c>
      <c r="N22" s="385">
        <v>32.799999999999997</v>
      </c>
      <c r="O22" s="385">
        <v>29.9</v>
      </c>
      <c r="P22" s="385">
        <v>29.9</v>
      </c>
      <c r="Q22" s="385">
        <v>32.1</v>
      </c>
      <c r="R22" s="394">
        <v>399</v>
      </c>
      <c r="S22" s="394">
        <v>3999</v>
      </c>
      <c r="T22" s="394">
        <v>397</v>
      </c>
      <c r="U22" s="394">
        <v>397</v>
      </c>
      <c r="V22" s="34">
        <f t="shared" si="0"/>
        <v>6.2333333333333343</v>
      </c>
      <c r="W22" s="34">
        <f t="shared" si="1"/>
        <v>0</v>
      </c>
      <c r="X22" s="34">
        <f t="shared" si="2"/>
        <v>31.533333333333331</v>
      </c>
      <c r="Y22" s="74">
        <f t="shared" si="3"/>
        <v>30.633333333333336</v>
      </c>
      <c r="Z22" s="217"/>
      <c r="AA22" s="211"/>
      <c r="AB22" s="211"/>
      <c r="AC22" s="211"/>
      <c r="AD22" s="211"/>
      <c r="AE22" s="211"/>
      <c r="AF22" s="211"/>
      <c r="AG22" s="211"/>
      <c r="AH22" s="211"/>
      <c r="AI22" s="214"/>
      <c r="AJ22" s="214"/>
    </row>
    <row r="23" spans="1:36" s="50" customFormat="1" ht="15.75" x14ac:dyDescent="0.25">
      <c r="A23" s="127"/>
      <c r="B23" s="130"/>
      <c r="C23" s="133"/>
      <c r="D23" s="133"/>
      <c r="E23" s="383" t="s">
        <v>585</v>
      </c>
      <c r="F23" s="383">
        <v>10</v>
      </c>
      <c r="G23" s="383">
        <v>7.4</v>
      </c>
      <c r="H23" s="383">
        <v>6.4</v>
      </c>
      <c r="I23" s="383">
        <v>4.8</v>
      </c>
      <c r="J23" s="383">
        <v>1.4</v>
      </c>
      <c r="K23" s="383">
        <v>7.4</v>
      </c>
      <c r="L23" s="383">
        <v>16.5</v>
      </c>
      <c r="M23" s="383">
        <v>21.4</v>
      </c>
      <c r="N23" s="383">
        <v>50</v>
      </c>
      <c r="O23" s="383">
        <v>6.9</v>
      </c>
      <c r="P23" s="383">
        <v>8</v>
      </c>
      <c r="Q23" s="383">
        <v>5.9</v>
      </c>
      <c r="R23" s="394">
        <v>399</v>
      </c>
      <c r="S23" s="394">
        <v>399</v>
      </c>
      <c r="T23" s="394">
        <v>397</v>
      </c>
      <c r="U23" s="394">
        <v>397</v>
      </c>
      <c r="V23" s="34">
        <f t="shared" si="0"/>
        <v>7.9333333333333327</v>
      </c>
      <c r="W23" s="34">
        <f t="shared" si="1"/>
        <v>4.5333333333333332</v>
      </c>
      <c r="X23" s="34">
        <f t="shared" si="2"/>
        <v>29.3</v>
      </c>
      <c r="Y23" s="74">
        <f t="shared" si="3"/>
        <v>6.9333333333333336</v>
      </c>
      <c r="Z23" s="217"/>
      <c r="AA23" s="211"/>
      <c r="AB23" s="211"/>
      <c r="AC23" s="211"/>
      <c r="AD23" s="211"/>
      <c r="AE23" s="211"/>
      <c r="AF23" s="211"/>
      <c r="AG23" s="211"/>
      <c r="AH23" s="211"/>
      <c r="AI23" s="214"/>
      <c r="AJ23" s="214"/>
    </row>
    <row r="24" spans="1:36" s="50" customFormat="1" ht="15.75" x14ac:dyDescent="0.25">
      <c r="A24" s="127"/>
      <c r="B24" s="130"/>
      <c r="C24" s="133"/>
      <c r="D24" s="133"/>
      <c r="E24" s="385" t="s">
        <v>586</v>
      </c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95"/>
      <c r="S24" s="395"/>
      <c r="T24" s="395"/>
      <c r="U24" s="395"/>
      <c r="V24" s="34">
        <f t="shared" si="0"/>
        <v>0</v>
      </c>
      <c r="W24" s="34">
        <f t="shared" si="1"/>
        <v>0</v>
      </c>
      <c r="X24" s="34">
        <f t="shared" si="2"/>
        <v>0</v>
      </c>
      <c r="Y24" s="74">
        <f t="shared" si="3"/>
        <v>0</v>
      </c>
      <c r="Z24" s="217"/>
      <c r="AA24" s="211"/>
      <c r="AB24" s="211"/>
      <c r="AC24" s="211"/>
      <c r="AD24" s="211"/>
      <c r="AE24" s="211"/>
      <c r="AF24" s="211"/>
      <c r="AG24" s="211"/>
      <c r="AH24" s="211"/>
      <c r="AI24" s="214"/>
      <c r="AJ24" s="214"/>
    </row>
    <row r="25" spans="1:36" s="50" customFormat="1" ht="15.75" x14ac:dyDescent="0.25">
      <c r="A25" s="127"/>
      <c r="B25" s="130"/>
      <c r="C25" s="133"/>
      <c r="D25" s="133"/>
      <c r="E25" s="383" t="s">
        <v>578</v>
      </c>
      <c r="F25" s="383">
        <v>16.3</v>
      </c>
      <c r="G25" s="383">
        <v>198.8</v>
      </c>
      <c r="H25" s="383">
        <v>29.1</v>
      </c>
      <c r="I25" s="383">
        <v>24</v>
      </c>
      <c r="J25" s="383">
        <v>13.9</v>
      </c>
      <c r="K25" s="383">
        <v>16.899999999999999</v>
      </c>
      <c r="L25" s="383">
        <v>31</v>
      </c>
      <c r="M25" s="383">
        <v>13.3</v>
      </c>
      <c r="N25" s="383">
        <v>86.1</v>
      </c>
      <c r="O25" s="383">
        <v>34.299999999999997</v>
      </c>
      <c r="P25" s="383">
        <v>15.3</v>
      </c>
      <c r="Q25" s="383">
        <v>62.5</v>
      </c>
      <c r="R25" s="394">
        <v>399</v>
      </c>
      <c r="S25" s="394">
        <v>399</v>
      </c>
      <c r="T25" s="394">
        <v>397</v>
      </c>
      <c r="U25" s="394">
        <v>397</v>
      </c>
      <c r="V25" s="34">
        <f t="shared" si="0"/>
        <v>81.400000000000006</v>
      </c>
      <c r="W25" s="34">
        <f t="shared" si="1"/>
        <v>18.266666666666666</v>
      </c>
      <c r="X25" s="34">
        <f t="shared" si="2"/>
        <v>43.466666666666661</v>
      </c>
      <c r="Y25" s="74">
        <f t="shared" si="3"/>
        <v>37.366666666666667</v>
      </c>
      <c r="Z25" s="217"/>
      <c r="AA25" s="211"/>
      <c r="AB25" s="211"/>
      <c r="AC25" s="211"/>
      <c r="AD25" s="211"/>
      <c r="AE25" s="211"/>
      <c r="AF25" s="211"/>
      <c r="AG25" s="211"/>
      <c r="AH25" s="211"/>
      <c r="AI25" s="214"/>
      <c r="AJ25" s="214"/>
    </row>
    <row r="26" spans="1:36" s="50" customFormat="1" ht="15.75" x14ac:dyDescent="0.25">
      <c r="A26" s="127"/>
      <c r="B26" s="130"/>
      <c r="C26" s="133"/>
      <c r="D26" s="133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95"/>
      <c r="S26" s="395"/>
      <c r="T26" s="395"/>
      <c r="U26" s="395"/>
      <c r="V26" s="34">
        <f t="shared" si="0"/>
        <v>0</v>
      </c>
      <c r="W26" s="34">
        <f t="shared" si="1"/>
        <v>0</v>
      </c>
      <c r="X26" s="34">
        <f t="shared" si="2"/>
        <v>0</v>
      </c>
      <c r="Y26" s="74">
        <f t="shared" si="3"/>
        <v>0</v>
      </c>
      <c r="Z26" s="217"/>
      <c r="AA26" s="211"/>
      <c r="AB26" s="211"/>
      <c r="AC26" s="211"/>
      <c r="AD26" s="211"/>
      <c r="AE26" s="211"/>
      <c r="AF26" s="211"/>
      <c r="AG26" s="211"/>
      <c r="AH26" s="211"/>
      <c r="AI26" s="214"/>
      <c r="AJ26" s="214"/>
    </row>
    <row r="27" spans="1:36" s="50" customFormat="1" ht="16.5" thickBot="1" x14ac:dyDescent="0.3">
      <c r="A27" s="128"/>
      <c r="B27" s="131"/>
      <c r="C27" s="134"/>
      <c r="D27" s="134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6"/>
      <c r="S27" s="396"/>
      <c r="T27" s="396"/>
      <c r="U27" s="396"/>
      <c r="V27" s="35">
        <f t="shared" si="0"/>
        <v>0</v>
      </c>
      <c r="W27" s="35">
        <f t="shared" si="1"/>
        <v>0</v>
      </c>
      <c r="X27" s="35">
        <f t="shared" si="2"/>
        <v>0</v>
      </c>
      <c r="Y27" s="75">
        <f t="shared" si="3"/>
        <v>0</v>
      </c>
      <c r="Z27" s="218"/>
      <c r="AA27" s="212"/>
      <c r="AB27" s="212"/>
      <c r="AC27" s="212"/>
      <c r="AD27" s="212"/>
      <c r="AE27" s="212"/>
      <c r="AF27" s="212"/>
      <c r="AG27" s="212"/>
      <c r="AH27" s="212"/>
      <c r="AI27" s="215"/>
      <c r="AJ27" s="215"/>
    </row>
    <row r="28" spans="1:36" s="50" customFormat="1" ht="15.75" x14ac:dyDescent="0.25">
      <c r="A28" s="123">
        <v>3</v>
      </c>
      <c r="B28" s="124" t="s">
        <v>17</v>
      </c>
      <c r="C28" s="119" t="s">
        <v>22</v>
      </c>
      <c r="D28" s="119">
        <f>250*0.9</f>
        <v>225</v>
      </c>
      <c r="E28" s="392" t="s">
        <v>587</v>
      </c>
      <c r="F28" s="392">
        <v>2.2999999999999998</v>
      </c>
      <c r="G28" s="392">
        <v>6.6</v>
      </c>
      <c r="H28" s="392">
        <v>8.9</v>
      </c>
      <c r="I28" s="392">
        <v>1.5</v>
      </c>
      <c r="J28" s="392">
        <v>9.1999999999999993</v>
      </c>
      <c r="K28" s="392">
        <v>1.1000000000000001</v>
      </c>
      <c r="L28" s="392">
        <v>25.9</v>
      </c>
      <c r="M28" s="392">
        <v>4.0999999999999996</v>
      </c>
      <c r="N28" s="392">
        <v>1</v>
      </c>
      <c r="O28" s="392">
        <v>18.3</v>
      </c>
      <c r="P28" s="392">
        <v>7.2</v>
      </c>
      <c r="Q28" s="392">
        <v>6</v>
      </c>
      <c r="R28" s="408">
        <v>376</v>
      </c>
      <c r="S28" s="408">
        <v>376</v>
      </c>
      <c r="T28" s="408">
        <v>379</v>
      </c>
      <c r="U28" s="408">
        <v>379</v>
      </c>
      <c r="V28" s="38">
        <f t="shared" si="0"/>
        <v>5.9333333333333327</v>
      </c>
      <c r="W28" s="38">
        <f t="shared" si="1"/>
        <v>3.9333333333333331</v>
      </c>
      <c r="X28" s="38">
        <f t="shared" si="2"/>
        <v>10.333333333333334</v>
      </c>
      <c r="Y28" s="73">
        <f t="shared" si="3"/>
        <v>10.5</v>
      </c>
      <c r="Z28" s="221">
        <f>SUM(V28:V34)</f>
        <v>35.266666666666666</v>
      </c>
      <c r="AA28" s="219">
        <f>SUM(W28:W34)</f>
        <v>61.833333333333336</v>
      </c>
      <c r="AB28" s="219">
        <f>SUM(X28:X34)</f>
        <v>73.766666666666666</v>
      </c>
      <c r="AC28" s="219">
        <f>SUM(Y28:Y34)</f>
        <v>112.6</v>
      </c>
      <c r="AD28" s="210">
        <f t="shared" ref="AD28" si="7">Z28*0.38*0.9*SQRT(3)</f>
        <v>20.890611200249744</v>
      </c>
      <c r="AE28" s="210">
        <f t="shared" si="5"/>
        <v>36.627678427659042</v>
      </c>
      <c r="AF28" s="210">
        <f t="shared" si="5"/>
        <v>43.696524183509148</v>
      </c>
      <c r="AG28" s="210">
        <f t="shared" si="5"/>
        <v>66.699890958831404</v>
      </c>
      <c r="AH28" s="219">
        <f>MAX(Z28:AC34)</f>
        <v>112.6</v>
      </c>
      <c r="AI28" s="213">
        <f t="shared" ref="AI28" si="8">AH28*0.38*0.9*SQRT(3)</f>
        <v>66.699890958831404</v>
      </c>
      <c r="AJ28" s="213">
        <f>D28-AI28</f>
        <v>158.30010904116858</v>
      </c>
    </row>
    <row r="29" spans="1:36" s="50" customFormat="1" ht="15.75" x14ac:dyDescent="0.25">
      <c r="A29" s="111"/>
      <c r="B29" s="114"/>
      <c r="C29" s="120"/>
      <c r="D29" s="120"/>
      <c r="E29" s="383" t="s">
        <v>588</v>
      </c>
      <c r="F29" s="383">
        <v>21.7</v>
      </c>
      <c r="G29" s="383">
        <v>28.2</v>
      </c>
      <c r="H29" s="383">
        <v>30.6</v>
      </c>
      <c r="I29" s="383">
        <v>63.5</v>
      </c>
      <c r="J29" s="383">
        <v>64.900000000000006</v>
      </c>
      <c r="K29" s="383">
        <v>43.6</v>
      </c>
      <c r="L29" s="383">
        <v>70.7</v>
      </c>
      <c r="M29" s="383">
        <v>57.3</v>
      </c>
      <c r="N29" s="383">
        <v>49.7</v>
      </c>
      <c r="O29" s="383">
        <v>79.2</v>
      </c>
      <c r="P29" s="383">
        <v>65.5</v>
      </c>
      <c r="Q29" s="383">
        <v>84.4</v>
      </c>
      <c r="R29" s="394">
        <v>378</v>
      </c>
      <c r="S29" s="394">
        <v>378</v>
      </c>
      <c r="T29" s="394">
        <v>379</v>
      </c>
      <c r="U29" s="394">
        <v>379</v>
      </c>
      <c r="V29" s="34">
        <f t="shared" si="0"/>
        <v>26.833333333333332</v>
      </c>
      <c r="W29" s="34">
        <f t="shared" si="1"/>
        <v>57.333333333333336</v>
      </c>
      <c r="X29" s="34">
        <f t="shared" si="2"/>
        <v>59.233333333333327</v>
      </c>
      <c r="Y29" s="74">
        <f t="shared" si="3"/>
        <v>76.36666666666666</v>
      </c>
      <c r="Z29" s="217"/>
      <c r="AA29" s="211"/>
      <c r="AB29" s="211"/>
      <c r="AC29" s="211"/>
      <c r="AD29" s="211"/>
      <c r="AE29" s="211"/>
      <c r="AF29" s="211"/>
      <c r="AG29" s="211"/>
      <c r="AH29" s="211"/>
      <c r="AI29" s="214"/>
      <c r="AJ29" s="214"/>
    </row>
    <row r="30" spans="1:36" s="50" customFormat="1" ht="15.75" x14ac:dyDescent="0.25">
      <c r="A30" s="111"/>
      <c r="B30" s="114"/>
      <c r="C30" s="120"/>
      <c r="D30" s="120"/>
      <c r="E30" s="385" t="s">
        <v>589</v>
      </c>
      <c r="F30" s="385">
        <v>0.7</v>
      </c>
      <c r="G30" s="385">
        <v>6.7</v>
      </c>
      <c r="H30" s="385">
        <v>0.1</v>
      </c>
      <c r="I30" s="385">
        <v>0.7</v>
      </c>
      <c r="J30" s="385">
        <v>0.3</v>
      </c>
      <c r="K30" s="385">
        <v>0.7</v>
      </c>
      <c r="L30" s="385">
        <v>0.8</v>
      </c>
      <c r="M30" s="385">
        <v>3.3</v>
      </c>
      <c r="N30" s="385">
        <v>8.5</v>
      </c>
      <c r="O30" s="385">
        <v>0.5</v>
      </c>
      <c r="P30" s="385">
        <v>3.1</v>
      </c>
      <c r="Q30" s="385">
        <v>9.4</v>
      </c>
      <c r="R30" s="394">
        <v>379</v>
      </c>
      <c r="S30" s="394">
        <v>379</v>
      </c>
      <c r="T30" s="394">
        <v>379</v>
      </c>
      <c r="U30" s="394">
        <v>379</v>
      </c>
      <c r="V30" s="34">
        <f t="shared" si="0"/>
        <v>2.5</v>
      </c>
      <c r="W30" s="34">
        <f t="shared" si="1"/>
        <v>0.56666666666666665</v>
      </c>
      <c r="X30" s="34">
        <f t="shared" si="2"/>
        <v>4.2</v>
      </c>
      <c r="Y30" s="74">
        <f t="shared" si="3"/>
        <v>4.333333333333333</v>
      </c>
      <c r="Z30" s="217"/>
      <c r="AA30" s="211"/>
      <c r="AB30" s="211"/>
      <c r="AC30" s="211"/>
      <c r="AD30" s="211"/>
      <c r="AE30" s="211"/>
      <c r="AF30" s="211"/>
      <c r="AG30" s="211"/>
      <c r="AH30" s="211"/>
      <c r="AI30" s="214"/>
      <c r="AJ30" s="214"/>
    </row>
    <row r="31" spans="1:36" s="50" customFormat="1" ht="15.75" x14ac:dyDescent="0.25">
      <c r="A31" s="111"/>
      <c r="B31" s="114"/>
      <c r="C31" s="120"/>
      <c r="D31" s="120"/>
      <c r="E31" s="383" t="s">
        <v>590</v>
      </c>
      <c r="F31" s="383"/>
      <c r="G31" s="383"/>
      <c r="H31" s="383"/>
      <c r="I31" s="383"/>
      <c r="J31" s="383"/>
      <c r="K31" s="383"/>
      <c r="L31" s="383"/>
      <c r="M31" s="383"/>
      <c r="N31" s="383"/>
      <c r="O31" s="383">
        <v>25.7</v>
      </c>
      <c r="P31" s="383">
        <v>0</v>
      </c>
      <c r="Q31" s="383">
        <v>17.100000000000001</v>
      </c>
      <c r="R31" s="394"/>
      <c r="S31" s="394"/>
      <c r="T31" s="394">
        <v>379</v>
      </c>
      <c r="U31" s="394">
        <v>379</v>
      </c>
      <c r="V31" s="34">
        <f t="shared" si="0"/>
        <v>0</v>
      </c>
      <c r="W31" s="34">
        <f t="shared" si="1"/>
        <v>0</v>
      </c>
      <c r="X31" s="34">
        <f t="shared" si="2"/>
        <v>0</v>
      </c>
      <c r="Y31" s="74">
        <f t="shared" si="3"/>
        <v>21.4</v>
      </c>
      <c r="Z31" s="217"/>
      <c r="AA31" s="211"/>
      <c r="AB31" s="211"/>
      <c r="AC31" s="211"/>
      <c r="AD31" s="211"/>
      <c r="AE31" s="211"/>
      <c r="AF31" s="211"/>
      <c r="AG31" s="211"/>
      <c r="AH31" s="211"/>
      <c r="AI31" s="214"/>
      <c r="AJ31" s="214"/>
    </row>
    <row r="32" spans="1:36" s="50" customFormat="1" ht="15.75" x14ac:dyDescent="0.25">
      <c r="A32" s="111"/>
      <c r="B32" s="114"/>
      <c r="C32" s="120"/>
      <c r="D32" s="120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94"/>
      <c r="S32" s="394"/>
      <c r="T32" s="394"/>
      <c r="U32" s="394"/>
      <c r="V32" s="34">
        <f t="shared" si="0"/>
        <v>0</v>
      </c>
      <c r="W32" s="34">
        <f t="shared" si="1"/>
        <v>0</v>
      </c>
      <c r="X32" s="34">
        <f t="shared" si="2"/>
        <v>0</v>
      </c>
      <c r="Y32" s="74">
        <f t="shared" si="3"/>
        <v>0</v>
      </c>
      <c r="Z32" s="217"/>
      <c r="AA32" s="211"/>
      <c r="AB32" s="211"/>
      <c r="AC32" s="211"/>
      <c r="AD32" s="211"/>
      <c r="AE32" s="211"/>
      <c r="AF32" s="211"/>
      <c r="AG32" s="211"/>
      <c r="AH32" s="211"/>
      <c r="AI32" s="214"/>
      <c r="AJ32" s="214"/>
    </row>
    <row r="33" spans="1:36" s="50" customFormat="1" ht="15.75" x14ac:dyDescent="0.25">
      <c r="A33" s="111"/>
      <c r="B33" s="114"/>
      <c r="C33" s="120"/>
      <c r="D33" s="120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95"/>
      <c r="S33" s="395"/>
      <c r="T33" s="395"/>
      <c r="U33" s="395"/>
      <c r="V33" s="34">
        <f t="shared" si="0"/>
        <v>0</v>
      </c>
      <c r="W33" s="34">
        <f t="shared" si="1"/>
        <v>0</v>
      </c>
      <c r="X33" s="34">
        <f t="shared" si="2"/>
        <v>0</v>
      </c>
      <c r="Y33" s="74">
        <f t="shared" si="3"/>
        <v>0</v>
      </c>
      <c r="Z33" s="217"/>
      <c r="AA33" s="211"/>
      <c r="AB33" s="211"/>
      <c r="AC33" s="211"/>
      <c r="AD33" s="211"/>
      <c r="AE33" s="211"/>
      <c r="AF33" s="211"/>
      <c r="AG33" s="211"/>
      <c r="AH33" s="211"/>
      <c r="AI33" s="214"/>
      <c r="AJ33" s="214"/>
    </row>
    <row r="34" spans="1:36" s="50" customFormat="1" ht="16.5" thickBot="1" x14ac:dyDescent="0.3">
      <c r="A34" s="112"/>
      <c r="B34" s="115"/>
      <c r="C34" s="121"/>
      <c r="D34" s="12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6"/>
      <c r="S34" s="396"/>
      <c r="T34" s="396"/>
      <c r="U34" s="396"/>
      <c r="V34" s="35">
        <f t="shared" si="0"/>
        <v>0</v>
      </c>
      <c r="W34" s="35">
        <f t="shared" si="1"/>
        <v>0</v>
      </c>
      <c r="X34" s="35">
        <f t="shared" si="2"/>
        <v>0</v>
      </c>
      <c r="Y34" s="75">
        <f t="shared" si="3"/>
        <v>0</v>
      </c>
      <c r="Z34" s="218"/>
      <c r="AA34" s="212"/>
      <c r="AB34" s="212"/>
      <c r="AC34" s="212"/>
      <c r="AD34" s="212"/>
      <c r="AE34" s="212"/>
      <c r="AF34" s="212"/>
      <c r="AG34" s="212"/>
      <c r="AH34" s="212"/>
      <c r="AI34" s="215"/>
      <c r="AJ34" s="215"/>
    </row>
    <row r="35" spans="1:36" s="50" customFormat="1" ht="15.75" x14ac:dyDescent="0.25">
      <c r="A35" s="123">
        <v>4</v>
      </c>
      <c r="B35" s="124" t="s">
        <v>146</v>
      </c>
      <c r="C35" s="119" t="s">
        <v>22</v>
      </c>
      <c r="D35" s="119">
        <f>250*0.9</f>
        <v>225</v>
      </c>
      <c r="E35" s="392" t="s">
        <v>583</v>
      </c>
      <c r="F35" s="392">
        <v>11.6</v>
      </c>
      <c r="G35" s="392">
        <v>20.5</v>
      </c>
      <c r="H35" s="392">
        <v>32.299999999999997</v>
      </c>
      <c r="I35" s="392">
        <v>16.8</v>
      </c>
      <c r="J35" s="392">
        <v>10</v>
      </c>
      <c r="K35" s="392">
        <v>4.2</v>
      </c>
      <c r="L35" s="392">
        <v>25.1</v>
      </c>
      <c r="M35" s="392">
        <v>16.100000000000001</v>
      </c>
      <c r="N35" s="392">
        <v>21</v>
      </c>
      <c r="O35" s="392">
        <v>24.8</v>
      </c>
      <c r="P35" s="392">
        <v>12.7</v>
      </c>
      <c r="Q35" s="392">
        <v>8.9</v>
      </c>
      <c r="R35" s="408">
        <v>395</v>
      </c>
      <c r="S35" s="408">
        <v>395</v>
      </c>
      <c r="T35" s="408">
        <v>393</v>
      </c>
      <c r="U35" s="408">
        <v>393</v>
      </c>
      <c r="V35" s="38">
        <f t="shared" si="0"/>
        <v>21.466666666666669</v>
      </c>
      <c r="W35" s="38">
        <f t="shared" si="1"/>
        <v>10.333333333333334</v>
      </c>
      <c r="X35" s="38">
        <f t="shared" si="2"/>
        <v>20.733333333333334</v>
      </c>
      <c r="Y35" s="73">
        <f t="shared" si="3"/>
        <v>15.466666666666667</v>
      </c>
      <c r="Z35" s="221">
        <f>SUM(V35:V42)</f>
        <v>86.513333333333335</v>
      </c>
      <c r="AA35" s="219">
        <f>SUM(W35:W42)</f>
        <v>83.166666666666671</v>
      </c>
      <c r="AB35" s="219">
        <f>SUM(X35:X42)</f>
        <v>151.26666666666668</v>
      </c>
      <c r="AC35" s="219">
        <f>SUM(Y35:Y42)</f>
        <v>152.76666666666668</v>
      </c>
      <c r="AD35" s="210">
        <f t="shared" ref="AD35" si="9">Z35*0.38*0.9*SQRT(3)</f>
        <v>51.247157191992613</v>
      </c>
      <c r="AE35" s="210">
        <f t="shared" si="5"/>
        <v>49.264721119681575</v>
      </c>
      <c r="AF35" s="210">
        <f t="shared" si="5"/>
        <v>89.604530838122244</v>
      </c>
      <c r="AG35" s="210">
        <f t="shared" si="5"/>
        <v>90.493072902405089</v>
      </c>
      <c r="AH35" s="219">
        <f>MAX(Z35:AC42)</f>
        <v>152.76666666666668</v>
      </c>
      <c r="AI35" s="213">
        <f t="shared" ref="AI35" si="10">AH35*0.38*0.9*SQRT(3)</f>
        <v>90.493072902405089</v>
      </c>
      <c r="AJ35" s="213">
        <f>D35-AI35</f>
        <v>134.50692709759491</v>
      </c>
    </row>
    <row r="36" spans="1:36" s="50" customFormat="1" ht="15.75" x14ac:dyDescent="0.25">
      <c r="A36" s="111"/>
      <c r="B36" s="114"/>
      <c r="C36" s="120"/>
      <c r="D36" s="120"/>
      <c r="E36" s="383" t="s">
        <v>584</v>
      </c>
      <c r="F36" s="383">
        <v>10.199999999999999</v>
      </c>
      <c r="G36" s="383">
        <v>15.3</v>
      </c>
      <c r="H36" s="383">
        <v>10.8</v>
      </c>
      <c r="I36" s="383">
        <v>2.2000000000000002</v>
      </c>
      <c r="J36" s="383">
        <v>5.8</v>
      </c>
      <c r="K36" s="383">
        <v>6.2</v>
      </c>
      <c r="L36" s="383">
        <v>55.6</v>
      </c>
      <c r="M36" s="383">
        <v>98</v>
      </c>
      <c r="N36" s="383">
        <v>70.2</v>
      </c>
      <c r="O36" s="383">
        <v>53.1</v>
      </c>
      <c r="P36" s="383">
        <v>58.6</v>
      </c>
      <c r="Q36" s="383">
        <v>61</v>
      </c>
      <c r="R36" s="394">
        <v>396</v>
      </c>
      <c r="S36" s="394">
        <v>396</v>
      </c>
      <c r="T36" s="394">
        <v>393</v>
      </c>
      <c r="U36" s="394">
        <v>393</v>
      </c>
      <c r="V36" s="34">
        <f t="shared" si="0"/>
        <v>12.1</v>
      </c>
      <c r="W36" s="34">
        <f t="shared" si="1"/>
        <v>4.7333333333333334</v>
      </c>
      <c r="X36" s="34">
        <f t="shared" si="2"/>
        <v>74.600000000000009</v>
      </c>
      <c r="Y36" s="74">
        <f t="shared" si="3"/>
        <v>57.566666666666663</v>
      </c>
      <c r="Z36" s="217"/>
      <c r="AA36" s="211"/>
      <c r="AB36" s="211"/>
      <c r="AC36" s="211"/>
      <c r="AD36" s="211"/>
      <c r="AE36" s="211"/>
      <c r="AF36" s="211"/>
      <c r="AG36" s="211"/>
      <c r="AH36" s="211"/>
      <c r="AI36" s="214"/>
      <c r="AJ36" s="214"/>
    </row>
    <row r="37" spans="1:36" s="50" customFormat="1" ht="15.75" x14ac:dyDescent="0.25">
      <c r="A37" s="111"/>
      <c r="B37" s="114"/>
      <c r="C37" s="120"/>
      <c r="D37" s="120"/>
      <c r="E37" s="385" t="s">
        <v>591</v>
      </c>
      <c r="F37" s="385">
        <v>27.1</v>
      </c>
      <c r="G37" s="385">
        <v>28.6</v>
      </c>
      <c r="H37" s="385">
        <v>27.9</v>
      </c>
      <c r="I37" s="385">
        <v>49.8</v>
      </c>
      <c r="J37" s="385">
        <v>38.700000000000003</v>
      </c>
      <c r="K37" s="385">
        <v>45.7</v>
      </c>
      <c r="L37" s="385">
        <v>16.399999999999999</v>
      </c>
      <c r="M37" s="385">
        <v>29.1</v>
      </c>
      <c r="N37" s="385">
        <v>35.4</v>
      </c>
      <c r="O37" s="385">
        <v>41</v>
      </c>
      <c r="P37" s="385">
        <v>35.700000000000003</v>
      </c>
      <c r="Q37" s="385">
        <v>44.6</v>
      </c>
      <c r="R37" s="394">
        <v>397</v>
      </c>
      <c r="S37" s="394">
        <v>397</v>
      </c>
      <c r="T37" s="394">
        <v>393</v>
      </c>
      <c r="U37" s="394">
        <v>393</v>
      </c>
      <c r="V37" s="34">
        <f t="shared" si="0"/>
        <v>27.866666666666664</v>
      </c>
      <c r="W37" s="34">
        <f t="shared" si="1"/>
        <v>44.733333333333327</v>
      </c>
      <c r="X37" s="34">
        <f t="shared" si="2"/>
        <v>26.966666666666669</v>
      </c>
      <c r="Y37" s="74">
        <f t="shared" si="3"/>
        <v>40.433333333333337</v>
      </c>
      <c r="Z37" s="217"/>
      <c r="AA37" s="211"/>
      <c r="AB37" s="211"/>
      <c r="AC37" s="211"/>
      <c r="AD37" s="211"/>
      <c r="AE37" s="211"/>
      <c r="AF37" s="211"/>
      <c r="AG37" s="211"/>
      <c r="AH37" s="211"/>
      <c r="AI37" s="214"/>
      <c r="AJ37" s="214"/>
    </row>
    <row r="38" spans="1:36" s="50" customFormat="1" ht="15.75" x14ac:dyDescent="0.25">
      <c r="A38" s="111"/>
      <c r="B38" s="114"/>
      <c r="C38" s="120"/>
      <c r="D38" s="120"/>
      <c r="E38" s="383" t="s">
        <v>592</v>
      </c>
      <c r="F38" s="383">
        <v>11.9</v>
      </c>
      <c r="G38" s="383">
        <v>19.100000000000001</v>
      </c>
      <c r="H38" s="383">
        <v>41.8</v>
      </c>
      <c r="I38" s="383">
        <v>8.6999999999999993</v>
      </c>
      <c r="J38" s="383">
        <v>24.6</v>
      </c>
      <c r="K38" s="383">
        <v>36.200000000000003</v>
      </c>
      <c r="L38" s="383">
        <v>10</v>
      </c>
      <c r="M38" s="383">
        <v>32.5</v>
      </c>
      <c r="N38" s="383">
        <v>27.6</v>
      </c>
      <c r="O38" s="383">
        <v>8</v>
      </c>
      <c r="P38" s="383">
        <v>30.7</v>
      </c>
      <c r="Q38" s="383">
        <v>55.2</v>
      </c>
      <c r="R38" s="394">
        <v>397</v>
      </c>
      <c r="S38" s="394">
        <v>397</v>
      </c>
      <c r="T38" s="394">
        <v>393</v>
      </c>
      <c r="U38" s="394">
        <v>393</v>
      </c>
      <c r="V38" s="34">
        <f t="shared" si="0"/>
        <v>24.266666666666666</v>
      </c>
      <c r="W38" s="34">
        <f t="shared" si="1"/>
        <v>23.166666666666668</v>
      </c>
      <c r="X38" s="34">
        <f t="shared" si="2"/>
        <v>23.366666666666664</v>
      </c>
      <c r="Y38" s="74">
        <f t="shared" si="3"/>
        <v>31.3</v>
      </c>
      <c r="Z38" s="217"/>
      <c r="AA38" s="211"/>
      <c r="AB38" s="211"/>
      <c r="AC38" s="211"/>
      <c r="AD38" s="211"/>
      <c r="AE38" s="211"/>
      <c r="AF38" s="211"/>
      <c r="AG38" s="211"/>
      <c r="AH38" s="211"/>
      <c r="AI38" s="214"/>
      <c r="AJ38" s="214"/>
    </row>
    <row r="39" spans="1:36" s="50" customFormat="1" ht="15.75" x14ac:dyDescent="0.25">
      <c r="A39" s="111"/>
      <c r="B39" s="114"/>
      <c r="C39" s="120"/>
      <c r="D39" s="120"/>
      <c r="E39" s="385" t="s">
        <v>593</v>
      </c>
      <c r="F39" s="385">
        <v>0.2</v>
      </c>
      <c r="G39" s="385">
        <v>0.53</v>
      </c>
      <c r="H39" s="385">
        <v>1.71</v>
      </c>
      <c r="I39" s="385">
        <v>0.2</v>
      </c>
      <c r="J39" s="385">
        <v>0.1</v>
      </c>
      <c r="K39" s="385">
        <v>0.3</v>
      </c>
      <c r="L39" s="385">
        <v>10.4</v>
      </c>
      <c r="M39" s="385">
        <v>0.8</v>
      </c>
      <c r="N39" s="385">
        <v>0</v>
      </c>
      <c r="O39" s="385">
        <v>8</v>
      </c>
      <c r="P39" s="385">
        <v>0</v>
      </c>
      <c r="Q39" s="385">
        <v>0</v>
      </c>
      <c r="R39" s="394">
        <v>396</v>
      </c>
      <c r="S39" s="394">
        <v>396</v>
      </c>
      <c r="T39" s="394">
        <v>393</v>
      </c>
      <c r="U39" s="394">
        <v>393</v>
      </c>
      <c r="V39" s="34">
        <f t="shared" ref="V39:V62" si="11">IF(AND(F39=0,G39=0,H39=0),0,IF(AND(F39=0,G39=0),H39,IF(AND(F39=0,H39=0),G39,IF(AND(G39=0,H39=0),F39,IF(F39=0,(G39+H39)/2,IF(G39=0,(F39+H39)/2,IF(H39=0,(F39+G39)/2,(F39+G39+H39)/3)))))))</f>
        <v>0.81333333333333335</v>
      </c>
      <c r="W39" s="34">
        <f t="shared" ref="W39:W62" si="12">IF(AND(I39=0,J39=0,K39=0),0,IF(AND(I39=0,J39=0),K39,IF(AND(I39=0,K39=0),J39,IF(AND(J39=0,K39=0),I39,IF(I39=0,(J39+K39)/2,IF(J39=0,(I39+K39)/2,IF(K39=0,(I39+J39)/2,(I39+J39+K39)/3)))))))</f>
        <v>0.20000000000000004</v>
      </c>
      <c r="X39" s="34">
        <f t="shared" ref="X39:X62" si="13">IF(AND(L39=0,M39=0,N39=0),0,IF(AND(L39=0,M39=0),N39,IF(AND(L39=0,N39=0),M39,IF(AND(M39=0,N39=0),L39,IF(L39=0,(M39+N39)/2,IF(M39=0,(L39+N39)/2,IF(N39=0,(L39+M39)/2,(L39+M39+N39)/3)))))))</f>
        <v>5.6000000000000005</v>
      </c>
      <c r="Y39" s="74">
        <f t="shared" ref="Y39:Y62" si="14">IF(AND(O39=0,P39=0,Q39=0),0,IF(AND(O39=0,P39=0),Q39,IF(AND(O39=0,Q39=0),P39,IF(AND(P39=0,Q39=0),O39,IF(O39=0,(P39+Q39)/2,IF(P39=0,(O39+Q39)/2,IF(Q39=0,(O39+P39)/2,(O39+P39+Q39)/3)))))))</f>
        <v>8</v>
      </c>
      <c r="Z39" s="217"/>
      <c r="AA39" s="211"/>
      <c r="AB39" s="211"/>
      <c r="AC39" s="211"/>
      <c r="AD39" s="211"/>
      <c r="AE39" s="211"/>
      <c r="AF39" s="211"/>
      <c r="AG39" s="211"/>
      <c r="AH39" s="211"/>
      <c r="AI39" s="214"/>
      <c r="AJ39" s="214"/>
    </row>
    <row r="40" spans="1:36" s="50" customFormat="1" ht="15.75" x14ac:dyDescent="0.25">
      <c r="A40" s="111"/>
      <c r="B40" s="114"/>
      <c r="C40" s="120"/>
      <c r="D40" s="120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94"/>
      <c r="S40" s="394"/>
      <c r="T40" s="394"/>
      <c r="U40" s="394"/>
      <c r="V40" s="34">
        <f t="shared" si="11"/>
        <v>0</v>
      </c>
      <c r="W40" s="34">
        <f t="shared" si="12"/>
        <v>0</v>
      </c>
      <c r="X40" s="34">
        <f t="shared" si="13"/>
        <v>0</v>
      </c>
      <c r="Y40" s="74">
        <f t="shared" si="14"/>
        <v>0</v>
      </c>
      <c r="Z40" s="217"/>
      <c r="AA40" s="211"/>
      <c r="AB40" s="211"/>
      <c r="AC40" s="211"/>
      <c r="AD40" s="211"/>
      <c r="AE40" s="211"/>
      <c r="AF40" s="211"/>
      <c r="AG40" s="211"/>
      <c r="AH40" s="211"/>
      <c r="AI40" s="214"/>
      <c r="AJ40" s="214"/>
    </row>
    <row r="41" spans="1:36" s="50" customFormat="1" ht="15.75" x14ac:dyDescent="0.25">
      <c r="A41" s="111"/>
      <c r="B41" s="114"/>
      <c r="C41" s="120"/>
      <c r="D41" s="120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95"/>
      <c r="S41" s="395"/>
      <c r="T41" s="395"/>
      <c r="U41" s="395"/>
      <c r="V41" s="34">
        <f t="shared" si="11"/>
        <v>0</v>
      </c>
      <c r="W41" s="34">
        <f t="shared" si="12"/>
        <v>0</v>
      </c>
      <c r="X41" s="34">
        <f t="shared" si="13"/>
        <v>0</v>
      </c>
      <c r="Y41" s="74">
        <f t="shared" si="14"/>
        <v>0</v>
      </c>
      <c r="Z41" s="217"/>
      <c r="AA41" s="211"/>
      <c r="AB41" s="211"/>
      <c r="AC41" s="211"/>
      <c r="AD41" s="211"/>
      <c r="AE41" s="211"/>
      <c r="AF41" s="211"/>
      <c r="AG41" s="211"/>
      <c r="AH41" s="211"/>
      <c r="AI41" s="214"/>
      <c r="AJ41" s="214"/>
    </row>
    <row r="42" spans="1:36" s="50" customFormat="1" ht="16.5" thickBot="1" x14ac:dyDescent="0.3">
      <c r="A42" s="112"/>
      <c r="B42" s="115"/>
      <c r="C42" s="121"/>
      <c r="D42" s="12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6"/>
      <c r="S42" s="396"/>
      <c r="T42" s="396"/>
      <c r="U42" s="396"/>
      <c r="V42" s="35">
        <f t="shared" si="11"/>
        <v>0</v>
      </c>
      <c r="W42" s="35">
        <f t="shared" si="12"/>
        <v>0</v>
      </c>
      <c r="X42" s="35">
        <f t="shared" si="13"/>
        <v>0</v>
      </c>
      <c r="Y42" s="75">
        <f t="shared" si="14"/>
        <v>0</v>
      </c>
      <c r="Z42" s="218"/>
      <c r="AA42" s="212"/>
      <c r="AB42" s="212"/>
      <c r="AC42" s="212"/>
      <c r="AD42" s="212"/>
      <c r="AE42" s="212"/>
      <c r="AF42" s="212"/>
      <c r="AG42" s="212"/>
      <c r="AH42" s="212"/>
      <c r="AI42" s="215"/>
      <c r="AJ42" s="215"/>
    </row>
    <row r="43" spans="1:36" s="50" customFormat="1" ht="15.75" x14ac:dyDescent="0.25">
      <c r="A43" s="123">
        <v>5</v>
      </c>
      <c r="B43" s="124" t="s">
        <v>147</v>
      </c>
      <c r="C43" s="119" t="s">
        <v>22</v>
      </c>
      <c r="D43" s="119">
        <f>250*0.9</f>
        <v>225</v>
      </c>
      <c r="E43" s="392" t="s">
        <v>578</v>
      </c>
      <c r="F43" s="392">
        <v>25.3</v>
      </c>
      <c r="G43" s="392">
        <v>16.8</v>
      </c>
      <c r="H43" s="392">
        <v>18.2</v>
      </c>
      <c r="I43" s="392">
        <v>22.8</v>
      </c>
      <c r="J43" s="392">
        <v>10.8</v>
      </c>
      <c r="K43" s="392">
        <v>9.1999999999999993</v>
      </c>
      <c r="L43" s="392">
        <v>10.6</v>
      </c>
      <c r="M43" s="392">
        <v>5.2</v>
      </c>
      <c r="N43" s="392">
        <v>4.5999999999999996</v>
      </c>
      <c r="O43" s="392">
        <v>27.3</v>
      </c>
      <c r="P43" s="392">
        <v>14</v>
      </c>
      <c r="Q43" s="392">
        <v>17.8</v>
      </c>
      <c r="R43" s="408">
        <v>410</v>
      </c>
      <c r="S43" s="408">
        <v>410</v>
      </c>
      <c r="T43" s="408">
        <v>406</v>
      </c>
      <c r="U43" s="408">
        <v>406</v>
      </c>
      <c r="V43" s="38">
        <f t="shared" si="11"/>
        <v>20.099999999999998</v>
      </c>
      <c r="W43" s="38">
        <f t="shared" si="12"/>
        <v>14.266666666666666</v>
      </c>
      <c r="X43" s="38">
        <f t="shared" si="13"/>
        <v>6.8</v>
      </c>
      <c r="Y43" s="73">
        <f t="shared" si="14"/>
        <v>19.7</v>
      </c>
      <c r="Z43" s="221">
        <f>SUM(V43:V48)</f>
        <v>61.300000000000004</v>
      </c>
      <c r="AA43" s="219">
        <f>SUM(W43:W48)</f>
        <v>26.55</v>
      </c>
      <c r="AB43" s="219">
        <f>SUM(X43:X48)</f>
        <v>75.7</v>
      </c>
      <c r="AC43" s="219">
        <f>SUM(Y43:Y48)</f>
        <v>64.833333333333329</v>
      </c>
      <c r="AD43" s="210">
        <f t="shared" ref="AD43" si="15">Z43*0.38*0.9*SQRT(3)</f>
        <v>36.311752360358483</v>
      </c>
      <c r="AE43" s="210">
        <f t="shared" si="5"/>
        <v>15.727194537806161</v>
      </c>
      <c r="AF43" s="210">
        <f t="shared" si="5"/>
        <v>44.841756177473691</v>
      </c>
      <c r="AG43" s="210">
        <f t="shared" si="5"/>
        <v>38.404762556224718</v>
      </c>
      <c r="AH43" s="219">
        <f>MAX(Z43:AC48)</f>
        <v>75.7</v>
      </c>
      <c r="AI43" s="213">
        <f t="shared" ref="AI43" si="16">AH43*0.38*0.9*SQRT(3)</f>
        <v>44.841756177473691</v>
      </c>
      <c r="AJ43" s="213">
        <f>D43-AI43</f>
        <v>180.15824382252632</v>
      </c>
    </row>
    <row r="44" spans="1:36" s="50" customFormat="1" ht="15.75" x14ac:dyDescent="0.25">
      <c r="A44" s="111"/>
      <c r="B44" s="114"/>
      <c r="C44" s="120"/>
      <c r="D44" s="120"/>
      <c r="E44" s="383" t="s">
        <v>594</v>
      </c>
      <c r="F44" s="383">
        <v>0.79</v>
      </c>
      <c r="G44" s="383">
        <v>8.33</v>
      </c>
      <c r="H44" s="383">
        <v>2.68</v>
      </c>
      <c r="I44" s="383">
        <v>4.8</v>
      </c>
      <c r="J44" s="383">
        <v>0.4</v>
      </c>
      <c r="K44" s="383">
        <v>16.100000000000001</v>
      </c>
      <c r="L44" s="383">
        <v>41.2</v>
      </c>
      <c r="M44" s="383">
        <v>30.7</v>
      </c>
      <c r="N44" s="383">
        <v>1</v>
      </c>
      <c r="O44" s="383">
        <v>41.3</v>
      </c>
      <c r="P44" s="383">
        <v>28.4</v>
      </c>
      <c r="Q44" s="383">
        <v>16.3</v>
      </c>
      <c r="R44" s="394">
        <v>410</v>
      </c>
      <c r="S44" s="394">
        <v>410</v>
      </c>
      <c r="T44" s="394">
        <v>406</v>
      </c>
      <c r="U44" s="394">
        <v>406</v>
      </c>
      <c r="V44" s="34">
        <f t="shared" si="11"/>
        <v>3.9333333333333336</v>
      </c>
      <c r="W44" s="34">
        <f t="shared" si="12"/>
        <v>7.1000000000000005</v>
      </c>
      <c r="X44" s="34">
        <f t="shared" si="13"/>
        <v>24.3</v>
      </c>
      <c r="Y44" s="74">
        <f t="shared" si="14"/>
        <v>28.666666666666661</v>
      </c>
      <c r="Z44" s="217"/>
      <c r="AA44" s="211"/>
      <c r="AB44" s="211"/>
      <c r="AC44" s="211"/>
      <c r="AD44" s="211"/>
      <c r="AE44" s="211"/>
      <c r="AF44" s="211"/>
      <c r="AG44" s="211"/>
      <c r="AH44" s="211"/>
      <c r="AI44" s="214"/>
      <c r="AJ44" s="214"/>
    </row>
    <row r="45" spans="1:36" s="50" customFormat="1" ht="31.5" x14ac:dyDescent="0.25">
      <c r="A45" s="111"/>
      <c r="B45" s="114"/>
      <c r="C45" s="120"/>
      <c r="D45" s="120"/>
      <c r="E45" s="385" t="s">
        <v>595</v>
      </c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94"/>
      <c r="S45" s="394"/>
      <c r="T45" s="394"/>
      <c r="U45" s="394"/>
      <c r="V45" s="34">
        <f t="shared" si="11"/>
        <v>0</v>
      </c>
      <c r="W45" s="34">
        <f t="shared" si="12"/>
        <v>0</v>
      </c>
      <c r="X45" s="34">
        <f t="shared" si="13"/>
        <v>0</v>
      </c>
      <c r="Y45" s="74">
        <f t="shared" si="14"/>
        <v>0</v>
      </c>
      <c r="Z45" s="217"/>
      <c r="AA45" s="211"/>
      <c r="AB45" s="211"/>
      <c r="AC45" s="211"/>
      <c r="AD45" s="211"/>
      <c r="AE45" s="211"/>
      <c r="AF45" s="211"/>
      <c r="AG45" s="211"/>
      <c r="AH45" s="211"/>
      <c r="AI45" s="214"/>
      <c r="AJ45" s="214"/>
    </row>
    <row r="46" spans="1:36" s="50" customFormat="1" ht="15.75" x14ac:dyDescent="0.25">
      <c r="A46" s="111"/>
      <c r="B46" s="114"/>
      <c r="C46" s="120"/>
      <c r="D46" s="120"/>
      <c r="E46" s="383" t="s">
        <v>596</v>
      </c>
      <c r="F46" s="383">
        <v>39.200000000000003</v>
      </c>
      <c r="G46" s="383">
        <v>41.5</v>
      </c>
      <c r="H46" s="383">
        <v>31.1</v>
      </c>
      <c r="I46" s="383">
        <v>7.9</v>
      </c>
      <c r="J46" s="383">
        <v>6.9</v>
      </c>
      <c r="K46" s="383">
        <v>0.75</v>
      </c>
      <c r="L46" s="383">
        <v>47.3</v>
      </c>
      <c r="M46" s="383">
        <v>45.2</v>
      </c>
      <c r="N46" s="383">
        <v>41.3</v>
      </c>
      <c r="O46" s="383">
        <v>27.3</v>
      </c>
      <c r="P46" s="383">
        <v>16.2</v>
      </c>
      <c r="Q46" s="383">
        <v>5.9</v>
      </c>
      <c r="R46" s="394">
        <v>410</v>
      </c>
      <c r="S46" s="394">
        <v>410</v>
      </c>
      <c r="T46" s="394">
        <v>406</v>
      </c>
      <c r="U46" s="394">
        <v>406</v>
      </c>
      <c r="V46" s="34">
        <f t="shared" si="11"/>
        <v>37.266666666666673</v>
      </c>
      <c r="W46" s="34">
        <f t="shared" si="12"/>
        <v>5.1833333333333336</v>
      </c>
      <c r="X46" s="34">
        <f t="shared" si="13"/>
        <v>44.6</v>
      </c>
      <c r="Y46" s="74">
        <f t="shared" si="14"/>
        <v>16.466666666666665</v>
      </c>
      <c r="Z46" s="217"/>
      <c r="AA46" s="211"/>
      <c r="AB46" s="211"/>
      <c r="AC46" s="211"/>
      <c r="AD46" s="211"/>
      <c r="AE46" s="211"/>
      <c r="AF46" s="211"/>
      <c r="AG46" s="211"/>
      <c r="AH46" s="211"/>
      <c r="AI46" s="214"/>
      <c r="AJ46" s="214"/>
    </row>
    <row r="47" spans="1:36" s="50" customFormat="1" ht="15.75" x14ac:dyDescent="0.25">
      <c r="A47" s="111"/>
      <c r="B47" s="114"/>
      <c r="C47" s="120"/>
      <c r="D47" s="120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95"/>
      <c r="S47" s="395"/>
      <c r="T47" s="395"/>
      <c r="U47" s="395"/>
      <c r="V47" s="34">
        <f t="shared" si="11"/>
        <v>0</v>
      </c>
      <c r="W47" s="34">
        <f t="shared" si="12"/>
        <v>0</v>
      </c>
      <c r="X47" s="34">
        <f t="shared" si="13"/>
        <v>0</v>
      </c>
      <c r="Y47" s="74">
        <f t="shared" si="14"/>
        <v>0</v>
      </c>
      <c r="Z47" s="217"/>
      <c r="AA47" s="211"/>
      <c r="AB47" s="211"/>
      <c r="AC47" s="211"/>
      <c r="AD47" s="211"/>
      <c r="AE47" s="211"/>
      <c r="AF47" s="211"/>
      <c r="AG47" s="211"/>
      <c r="AH47" s="211"/>
      <c r="AI47" s="214"/>
      <c r="AJ47" s="214"/>
    </row>
    <row r="48" spans="1:36" s="50" customFormat="1" ht="16.5" thickBot="1" x14ac:dyDescent="0.3">
      <c r="A48" s="112"/>
      <c r="B48" s="115"/>
      <c r="C48" s="121"/>
      <c r="D48" s="12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6"/>
      <c r="S48" s="396"/>
      <c r="T48" s="396"/>
      <c r="U48" s="396"/>
      <c r="V48" s="35">
        <f t="shared" si="11"/>
        <v>0</v>
      </c>
      <c r="W48" s="35">
        <f t="shared" si="12"/>
        <v>0</v>
      </c>
      <c r="X48" s="35">
        <f t="shared" si="13"/>
        <v>0</v>
      </c>
      <c r="Y48" s="75">
        <f t="shared" si="14"/>
        <v>0</v>
      </c>
      <c r="Z48" s="218"/>
      <c r="AA48" s="212"/>
      <c r="AB48" s="212"/>
      <c r="AC48" s="212"/>
      <c r="AD48" s="212"/>
      <c r="AE48" s="212"/>
      <c r="AF48" s="212"/>
      <c r="AG48" s="212"/>
      <c r="AH48" s="212"/>
      <c r="AI48" s="215"/>
      <c r="AJ48" s="215"/>
    </row>
    <row r="49" spans="1:36" s="50" customFormat="1" ht="15.75" x14ac:dyDescent="0.25">
      <c r="A49" s="123">
        <v>6</v>
      </c>
      <c r="B49" s="124" t="s">
        <v>152</v>
      </c>
      <c r="C49" s="119" t="s">
        <v>133</v>
      </c>
      <c r="D49" s="119">
        <f>100*0.9</f>
        <v>90</v>
      </c>
      <c r="E49" s="392" t="s">
        <v>597</v>
      </c>
      <c r="F49" s="392">
        <v>0.21</v>
      </c>
      <c r="G49" s="392">
        <v>0.04</v>
      </c>
      <c r="H49" s="392">
        <v>0.04</v>
      </c>
      <c r="I49" s="392">
        <v>1.1499999999999999</v>
      </c>
      <c r="J49" s="392">
        <v>0.4</v>
      </c>
      <c r="K49" s="392">
        <v>0.4</v>
      </c>
      <c r="L49" s="392">
        <v>12.8</v>
      </c>
      <c r="M49" s="392">
        <v>0.4</v>
      </c>
      <c r="N49" s="392">
        <v>0.5</v>
      </c>
      <c r="O49" s="392">
        <v>14.3</v>
      </c>
      <c r="P49" s="392">
        <v>1.5</v>
      </c>
      <c r="Q49" s="392">
        <v>1.7</v>
      </c>
      <c r="R49" s="408">
        <v>410</v>
      </c>
      <c r="S49" s="408">
        <v>410</v>
      </c>
      <c r="T49" s="408">
        <v>411</v>
      </c>
      <c r="U49" s="408">
        <v>411</v>
      </c>
      <c r="V49" s="38">
        <f t="shared" si="11"/>
        <v>9.6666666666666665E-2</v>
      </c>
      <c r="W49" s="38">
        <f t="shared" si="12"/>
        <v>0.64999999999999991</v>
      </c>
      <c r="X49" s="38">
        <f t="shared" si="13"/>
        <v>4.5666666666666673</v>
      </c>
      <c r="Y49" s="73">
        <f t="shared" si="14"/>
        <v>5.833333333333333</v>
      </c>
      <c r="Z49" s="221">
        <f>SUM(V49:V56)</f>
        <v>3.8733333333333335</v>
      </c>
      <c r="AA49" s="219">
        <f>SUM(W49:W56)</f>
        <v>4.05</v>
      </c>
      <c r="AB49" s="219">
        <f>SUM(X49:X56)</f>
        <v>17.666666666666668</v>
      </c>
      <c r="AC49" s="219">
        <f>SUM(Y49:Y56)</f>
        <v>18.266666666666666</v>
      </c>
      <c r="AD49" s="210">
        <f t="shared" ref="AD49:AG71" si="17">Z49*0.38*0.9*SQRT(3)</f>
        <v>2.2944130637703406</v>
      </c>
      <c r="AE49" s="210">
        <f t="shared" si="17"/>
        <v>2.3990635735636516</v>
      </c>
      <c r="AF49" s="210">
        <f t="shared" si="17"/>
        <v>10.465050979331156</v>
      </c>
      <c r="AG49" s="210">
        <f t="shared" si="17"/>
        <v>10.820467805044288</v>
      </c>
      <c r="AH49" s="219">
        <f>MAX(Z49:AC56)</f>
        <v>18.266666666666666</v>
      </c>
      <c r="AI49" s="213">
        <f t="shared" ref="AI49" si="18">AH49*0.38*0.9*SQRT(3)</f>
        <v>10.820467805044288</v>
      </c>
      <c r="AJ49" s="213">
        <f>D49-AI49</f>
        <v>79.179532194955712</v>
      </c>
    </row>
    <row r="50" spans="1:36" s="50" customFormat="1" ht="15.75" x14ac:dyDescent="0.25">
      <c r="A50" s="111"/>
      <c r="B50" s="114"/>
      <c r="C50" s="120"/>
      <c r="D50" s="120"/>
      <c r="E50" s="383" t="s">
        <v>598</v>
      </c>
      <c r="F50" s="383">
        <v>0.14000000000000001</v>
      </c>
      <c r="G50" s="383">
        <v>0.14000000000000001</v>
      </c>
      <c r="H50" s="383">
        <v>6.64</v>
      </c>
      <c r="I50" s="383">
        <v>0.2</v>
      </c>
      <c r="J50" s="383">
        <v>0.2</v>
      </c>
      <c r="K50" s="383">
        <v>5.5</v>
      </c>
      <c r="L50" s="383">
        <v>7</v>
      </c>
      <c r="M50" s="383">
        <v>0.9</v>
      </c>
      <c r="N50" s="383">
        <v>12</v>
      </c>
      <c r="O50" s="383">
        <v>7</v>
      </c>
      <c r="P50" s="383">
        <v>0.8</v>
      </c>
      <c r="Q50" s="383">
        <v>12</v>
      </c>
      <c r="R50" s="394">
        <v>415</v>
      </c>
      <c r="S50" s="394">
        <v>415</v>
      </c>
      <c r="T50" s="394">
        <v>411</v>
      </c>
      <c r="U50" s="394">
        <v>411</v>
      </c>
      <c r="V50" s="34">
        <f t="shared" si="11"/>
        <v>2.3066666666666666</v>
      </c>
      <c r="W50" s="34">
        <f t="shared" si="12"/>
        <v>1.9666666666666668</v>
      </c>
      <c r="X50" s="34">
        <f t="shared" si="13"/>
        <v>6.6333333333333329</v>
      </c>
      <c r="Y50" s="74">
        <f t="shared" si="14"/>
        <v>6.6000000000000005</v>
      </c>
      <c r="Z50" s="217"/>
      <c r="AA50" s="211"/>
      <c r="AB50" s="211"/>
      <c r="AC50" s="211"/>
      <c r="AD50" s="211"/>
      <c r="AE50" s="211"/>
      <c r="AF50" s="211"/>
      <c r="AG50" s="211"/>
      <c r="AH50" s="211"/>
      <c r="AI50" s="214"/>
      <c r="AJ50" s="214"/>
    </row>
    <row r="51" spans="1:36" s="50" customFormat="1" ht="15.75" x14ac:dyDescent="0.25">
      <c r="A51" s="111"/>
      <c r="B51" s="114"/>
      <c r="C51" s="120"/>
      <c r="D51" s="120"/>
      <c r="E51" s="385" t="s">
        <v>599</v>
      </c>
      <c r="F51" s="385">
        <v>1.17</v>
      </c>
      <c r="G51" s="385">
        <v>0.98</v>
      </c>
      <c r="H51" s="385">
        <v>1.96</v>
      </c>
      <c r="I51" s="385">
        <v>1.2</v>
      </c>
      <c r="J51" s="385">
        <v>0.9</v>
      </c>
      <c r="K51" s="385">
        <v>1.9</v>
      </c>
      <c r="L51" s="385">
        <v>7.5</v>
      </c>
      <c r="M51" s="385">
        <v>10</v>
      </c>
      <c r="N51" s="385">
        <v>0.8</v>
      </c>
      <c r="O51" s="385">
        <v>0.8</v>
      </c>
      <c r="P51" s="385">
        <v>10</v>
      </c>
      <c r="Q51" s="385">
        <v>2</v>
      </c>
      <c r="R51" s="395">
        <v>414</v>
      </c>
      <c r="S51" s="395">
        <v>414</v>
      </c>
      <c r="T51" s="395">
        <v>411</v>
      </c>
      <c r="U51" s="395">
        <v>411</v>
      </c>
      <c r="V51" s="34">
        <f t="shared" si="11"/>
        <v>1.3699999999999999</v>
      </c>
      <c r="W51" s="34">
        <f t="shared" si="12"/>
        <v>1.3333333333333333</v>
      </c>
      <c r="X51" s="34">
        <f t="shared" si="13"/>
        <v>6.1000000000000005</v>
      </c>
      <c r="Y51" s="74">
        <f t="shared" si="14"/>
        <v>4.2666666666666666</v>
      </c>
      <c r="Z51" s="217"/>
      <c r="AA51" s="211"/>
      <c r="AB51" s="211"/>
      <c r="AC51" s="211"/>
      <c r="AD51" s="211"/>
      <c r="AE51" s="211"/>
      <c r="AF51" s="211"/>
      <c r="AG51" s="211"/>
      <c r="AH51" s="211"/>
      <c r="AI51" s="214"/>
      <c r="AJ51" s="214"/>
    </row>
    <row r="52" spans="1:36" s="50" customFormat="1" ht="15.75" x14ac:dyDescent="0.25">
      <c r="A52" s="111"/>
      <c r="B52" s="114"/>
      <c r="C52" s="120"/>
      <c r="D52" s="120"/>
      <c r="E52" s="383" t="s">
        <v>600</v>
      </c>
      <c r="F52" s="383">
        <v>0.2</v>
      </c>
      <c r="G52" s="383">
        <v>0.06</v>
      </c>
      <c r="H52" s="383">
        <v>0.04</v>
      </c>
      <c r="I52" s="383">
        <v>0.2</v>
      </c>
      <c r="J52" s="383">
        <v>0.06</v>
      </c>
      <c r="K52" s="383">
        <v>0.04</v>
      </c>
      <c r="L52" s="383">
        <v>0.2</v>
      </c>
      <c r="M52" s="383">
        <v>0.4</v>
      </c>
      <c r="N52" s="383">
        <v>0.5</v>
      </c>
      <c r="O52" s="383">
        <v>0.2</v>
      </c>
      <c r="P52" s="383">
        <v>4</v>
      </c>
      <c r="Q52" s="383">
        <v>0.5</v>
      </c>
      <c r="R52" s="394">
        <v>415</v>
      </c>
      <c r="S52" s="394">
        <v>415</v>
      </c>
      <c r="T52" s="394">
        <v>411</v>
      </c>
      <c r="U52" s="394">
        <v>411</v>
      </c>
      <c r="V52" s="34">
        <f t="shared" si="11"/>
        <v>9.9999999999999992E-2</v>
      </c>
      <c r="W52" s="34">
        <f t="shared" si="12"/>
        <v>9.9999999999999992E-2</v>
      </c>
      <c r="X52" s="34">
        <f t="shared" si="13"/>
        <v>0.3666666666666667</v>
      </c>
      <c r="Y52" s="74">
        <f t="shared" si="14"/>
        <v>1.5666666666666667</v>
      </c>
      <c r="Z52" s="217"/>
      <c r="AA52" s="211"/>
      <c r="AB52" s="211"/>
      <c r="AC52" s="211"/>
      <c r="AD52" s="211"/>
      <c r="AE52" s="211"/>
      <c r="AF52" s="211"/>
      <c r="AG52" s="211"/>
      <c r="AH52" s="211"/>
      <c r="AI52" s="214"/>
      <c r="AJ52" s="214"/>
    </row>
    <row r="53" spans="1:36" s="50" customFormat="1" ht="15.75" x14ac:dyDescent="0.25">
      <c r="A53" s="111"/>
      <c r="B53" s="114"/>
      <c r="C53" s="120"/>
      <c r="D53" s="120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95"/>
      <c r="S53" s="395"/>
      <c r="T53" s="395"/>
      <c r="U53" s="395"/>
      <c r="V53" s="34">
        <f t="shared" si="11"/>
        <v>0</v>
      </c>
      <c r="W53" s="34">
        <f t="shared" si="12"/>
        <v>0</v>
      </c>
      <c r="X53" s="34">
        <f t="shared" si="13"/>
        <v>0</v>
      </c>
      <c r="Y53" s="74">
        <f t="shared" si="14"/>
        <v>0</v>
      </c>
      <c r="Z53" s="217"/>
      <c r="AA53" s="211"/>
      <c r="AB53" s="211"/>
      <c r="AC53" s="211"/>
      <c r="AD53" s="211"/>
      <c r="AE53" s="211"/>
      <c r="AF53" s="211"/>
      <c r="AG53" s="211"/>
      <c r="AH53" s="211"/>
      <c r="AI53" s="214"/>
      <c r="AJ53" s="214"/>
    </row>
    <row r="54" spans="1:36" s="50" customFormat="1" ht="15.75" x14ac:dyDescent="0.25">
      <c r="A54" s="111"/>
      <c r="B54" s="114"/>
      <c r="C54" s="120"/>
      <c r="D54" s="120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94"/>
      <c r="S54" s="394"/>
      <c r="T54" s="394"/>
      <c r="U54" s="394"/>
      <c r="V54" s="34">
        <f t="shared" si="11"/>
        <v>0</v>
      </c>
      <c r="W54" s="34">
        <f t="shared" si="12"/>
        <v>0</v>
      </c>
      <c r="X54" s="34">
        <f t="shared" si="13"/>
        <v>0</v>
      </c>
      <c r="Y54" s="74">
        <f t="shared" si="14"/>
        <v>0</v>
      </c>
      <c r="Z54" s="217"/>
      <c r="AA54" s="211"/>
      <c r="AB54" s="211"/>
      <c r="AC54" s="211"/>
      <c r="AD54" s="211"/>
      <c r="AE54" s="211"/>
      <c r="AF54" s="211"/>
      <c r="AG54" s="211"/>
      <c r="AH54" s="211"/>
      <c r="AI54" s="214"/>
      <c r="AJ54" s="214"/>
    </row>
    <row r="55" spans="1:36" s="50" customFormat="1" ht="15.75" x14ac:dyDescent="0.25">
      <c r="A55" s="111"/>
      <c r="B55" s="114"/>
      <c r="C55" s="120"/>
      <c r="D55" s="120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95"/>
      <c r="S55" s="395"/>
      <c r="T55" s="395"/>
      <c r="U55" s="395"/>
      <c r="V55" s="34">
        <f t="shared" si="11"/>
        <v>0</v>
      </c>
      <c r="W55" s="34">
        <f t="shared" si="12"/>
        <v>0</v>
      </c>
      <c r="X55" s="34">
        <f t="shared" si="13"/>
        <v>0</v>
      </c>
      <c r="Y55" s="74">
        <f t="shared" si="14"/>
        <v>0</v>
      </c>
      <c r="Z55" s="217"/>
      <c r="AA55" s="211"/>
      <c r="AB55" s="211"/>
      <c r="AC55" s="211"/>
      <c r="AD55" s="211"/>
      <c r="AE55" s="211"/>
      <c r="AF55" s="211"/>
      <c r="AG55" s="211"/>
      <c r="AH55" s="211"/>
      <c r="AI55" s="214"/>
      <c r="AJ55" s="214"/>
    </row>
    <row r="56" spans="1:36" s="50" customFormat="1" ht="16.5" thickBot="1" x14ac:dyDescent="0.3">
      <c r="A56" s="112"/>
      <c r="B56" s="115"/>
      <c r="C56" s="121"/>
      <c r="D56" s="12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6"/>
      <c r="S56" s="396"/>
      <c r="T56" s="396"/>
      <c r="U56" s="396"/>
      <c r="V56" s="35">
        <f t="shared" si="11"/>
        <v>0</v>
      </c>
      <c r="W56" s="35">
        <f t="shared" si="12"/>
        <v>0</v>
      </c>
      <c r="X56" s="35">
        <f t="shared" si="13"/>
        <v>0</v>
      </c>
      <c r="Y56" s="75">
        <f t="shared" si="14"/>
        <v>0</v>
      </c>
      <c r="Z56" s="218"/>
      <c r="AA56" s="212"/>
      <c r="AB56" s="212"/>
      <c r="AC56" s="212"/>
      <c r="AD56" s="212"/>
      <c r="AE56" s="212"/>
      <c r="AF56" s="212"/>
      <c r="AG56" s="212"/>
      <c r="AH56" s="212"/>
      <c r="AI56" s="215"/>
      <c r="AJ56" s="215"/>
    </row>
    <row r="57" spans="1:36" s="50" customFormat="1" ht="15.75" x14ac:dyDescent="0.25">
      <c r="A57" s="123">
        <v>7</v>
      </c>
      <c r="B57" s="124" t="s">
        <v>256</v>
      </c>
      <c r="C57" s="119" t="s">
        <v>22</v>
      </c>
      <c r="D57" s="119">
        <f>250*0.9</f>
        <v>225</v>
      </c>
      <c r="E57" s="392" t="s">
        <v>584</v>
      </c>
      <c r="F57" s="392">
        <v>11.1</v>
      </c>
      <c r="G57" s="392">
        <v>13.2</v>
      </c>
      <c r="H57" s="392">
        <v>12.1</v>
      </c>
      <c r="I57" s="392">
        <v>0</v>
      </c>
      <c r="J57" s="392">
        <v>0.1</v>
      </c>
      <c r="K57" s="392">
        <v>0.3</v>
      </c>
      <c r="L57" s="392">
        <v>51.3</v>
      </c>
      <c r="M57" s="392">
        <v>55.5</v>
      </c>
      <c r="N57" s="392">
        <v>52.4</v>
      </c>
      <c r="O57" s="392">
        <v>50</v>
      </c>
      <c r="P57" s="392">
        <v>54.2</v>
      </c>
      <c r="Q57" s="392">
        <v>49.7</v>
      </c>
      <c r="R57" s="408">
        <v>396</v>
      </c>
      <c r="S57" s="408">
        <v>396</v>
      </c>
      <c r="T57" s="408">
        <v>396</v>
      </c>
      <c r="U57" s="408">
        <v>396</v>
      </c>
      <c r="V57" s="38">
        <f t="shared" si="11"/>
        <v>12.133333333333333</v>
      </c>
      <c r="W57" s="38">
        <f t="shared" si="12"/>
        <v>0.2</v>
      </c>
      <c r="X57" s="38">
        <f t="shared" si="13"/>
        <v>53.066666666666663</v>
      </c>
      <c r="Y57" s="73">
        <f t="shared" si="14"/>
        <v>51.300000000000004</v>
      </c>
      <c r="Z57" s="221">
        <f>SUM(V57:V64)</f>
        <v>86.183333333333337</v>
      </c>
      <c r="AA57" s="219">
        <f>SUM(W57:W64)</f>
        <v>89.033333333333346</v>
      </c>
      <c r="AB57" s="219">
        <f>SUM(X57:X64)</f>
        <v>204.1333333333333</v>
      </c>
      <c r="AC57" s="219">
        <f>SUM(Y57:Y64)</f>
        <v>207.2</v>
      </c>
      <c r="AD57" s="210">
        <f t="shared" ref="AD57" si="19">Z57*0.38*0.9*SQRT(3)</f>
        <v>51.051677937850386</v>
      </c>
      <c r="AE57" s="210">
        <f t="shared" si="17"/>
        <v>52.739907859987767</v>
      </c>
      <c r="AF57" s="210">
        <f t="shared" si="17"/>
        <v>120.92070225929055</v>
      </c>
      <c r="AG57" s="210">
        <f t="shared" si="17"/>
        <v>122.7372771462688</v>
      </c>
      <c r="AH57" s="219">
        <f>MAX(Z57:AC64)</f>
        <v>207.2</v>
      </c>
      <c r="AI57" s="213">
        <f t="shared" ref="AI57" si="20">AH57*0.38*0.9*SQRT(3)</f>
        <v>122.7372771462688</v>
      </c>
      <c r="AJ57" s="213">
        <f>D57-AI57</f>
        <v>102.2627228537312</v>
      </c>
    </row>
    <row r="58" spans="1:36" s="50" customFormat="1" ht="15.75" x14ac:dyDescent="0.25">
      <c r="A58" s="111"/>
      <c r="B58" s="114"/>
      <c r="C58" s="120"/>
      <c r="D58" s="120"/>
      <c r="E58" s="383" t="s">
        <v>601</v>
      </c>
      <c r="F58" s="383">
        <v>54.4</v>
      </c>
      <c r="G58" s="383">
        <v>16.100000000000001</v>
      </c>
      <c r="H58" s="383">
        <v>28.8</v>
      </c>
      <c r="I58" s="383">
        <v>41.3</v>
      </c>
      <c r="J58" s="383">
        <v>40.5</v>
      </c>
      <c r="K58" s="383">
        <v>47.5</v>
      </c>
      <c r="L58" s="383">
        <v>54.5</v>
      </c>
      <c r="M58" s="383">
        <v>86.8</v>
      </c>
      <c r="N58" s="383">
        <v>105.5</v>
      </c>
      <c r="O58" s="383">
        <v>53.2</v>
      </c>
      <c r="P58" s="383">
        <v>86</v>
      </c>
      <c r="Q58" s="383">
        <v>108.4</v>
      </c>
      <c r="R58" s="394">
        <v>398</v>
      </c>
      <c r="S58" s="394">
        <v>398</v>
      </c>
      <c r="T58" s="394">
        <v>396</v>
      </c>
      <c r="U58" s="394">
        <v>396</v>
      </c>
      <c r="V58" s="34">
        <f t="shared" si="11"/>
        <v>33.1</v>
      </c>
      <c r="W58" s="34">
        <f t="shared" si="12"/>
        <v>43.1</v>
      </c>
      <c r="X58" s="34">
        <f t="shared" si="13"/>
        <v>82.266666666666666</v>
      </c>
      <c r="Y58" s="74">
        <f t="shared" si="14"/>
        <v>82.533333333333331</v>
      </c>
      <c r="Z58" s="217"/>
      <c r="AA58" s="211"/>
      <c r="AB58" s="211"/>
      <c r="AC58" s="211"/>
      <c r="AD58" s="211"/>
      <c r="AE58" s="211"/>
      <c r="AF58" s="211"/>
      <c r="AG58" s="211"/>
      <c r="AH58" s="211"/>
      <c r="AI58" s="214"/>
      <c r="AJ58" s="214"/>
    </row>
    <row r="59" spans="1:36" s="50" customFormat="1" ht="15.75" x14ac:dyDescent="0.25">
      <c r="A59" s="111"/>
      <c r="B59" s="114"/>
      <c r="C59" s="120"/>
      <c r="D59" s="120"/>
      <c r="E59" s="385" t="s">
        <v>602</v>
      </c>
      <c r="F59" s="385">
        <v>24.6</v>
      </c>
      <c r="G59" s="385">
        <v>20.5</v>
      </c>
      <c r="H59" s="385">
        <v>30.1</v>
      </c>
      <c r="I59" s="385">
        <v>16.7</v>
      </c>
      <c r="J59" s="385">
        <v>26.9</v>
      </c>
      <c r="K59" s="385">
        <v>10.1</v>
      </c>
      <c r="L59" s="385">
        <v>40.299999999999997</v>
      </c>
      <c r="M59" s="385">
        <v>63.4</v>
      </c>
      <c r="N59" s="385">
        <v>36.200000000000003</v>
      </c>
      <c r="O59" s="385">
        <v>41.2</v>
      </c>
      <c r="P59" s="385">
        <v>43.8</v>
      </c>
      <c r="Q59" s="385">
        <v>31.1</v>
      </c>
      <c r="R59" s="395">
        <v>397</v>
      </c>
      <c r="S59" s="395">
        <v>397</v>
      </c>
      <c r="T59" s="395">
        <v>396</v>
      </c>
      <c r="U59" s="395">
        <v>396</v>
      </c>
      <c r="V59" s="34">
        <f t="shared" si="11"/>
        <v>25.066666666666666</v>
      </c>
      <c r="W59" s="34">
        <f t="shared" si="12"/>
        <v>17.899999999999999</v>
      </c>
      <c r="X59" s="34">
        <f t="shared" si="13"/>
        <v>46.633333333333326</v>
      </c>
      <c r="Y59" s="74">
        <f t="shared" si="14"/>
        <v>38.699999999999996</v>
      </c>
      <c r="Z59" s="217"/>
      <c r="AA59" s="211"/>
      <c r="AB59" s="211"/>
      <c r="AC59" s="211"/>
      <c r="AD59" s="211"/>
      <c r="AE59" s="211"/>
      <c r="AF59" s="211"/>
      <c r="AG59" s="211"/>
      <c r="AH59" s="211"/>
      <c r="AI59" s="214"/>
      <c r="AJ59" s="214"/>
    </row>
    <row r="60" spans="1:36" s="50" customFormat="1" ht="15.75" x14ac:dyDescent="0.25">
      <c r="A60" s="111"/>
      <c r="B60" s="114"/>
      <c r="C60" s="120"/>
      <c r="D60" s="120"/>
      <c r="E60" s="383" t="s">
        <v>603</v>
      </c>
      <c r="F60" s="383">
        <v>0.4</v>
      </c>
      <c r="G60" s="383">
        <v>20.2</v>
      </c>
      <c r="H60" s="383">
        <v>3.1</v>
      </c>
      <c r="I60" s="383">
        <v>17.600000000000001</v>
      </c>
      <c r="J60" s="383">
        <v>21.9</v>
      </c>
      <c r="K60" s="383">
        <v>14.9</v>
      </c>
      <c r="L60" s="383">
        <v>10.1</v>
      </c>
      <c r="M60" s="383">
        <v>15.5</v>
      </c>
      <c r="N60" s="383">
        <v>4.5999999999999996</v>
      </c>
      <c r="O60" s="383">
        <v>12.7</v>
      </c>
      <c r="P60" s="383">
        <v>25.4</v>
      </c>
      <c r="Q60" s="383">
        <v>8.3000000000000007</v>
      </c>
      <c r="R60" s="394">
        <v>397</v>
      </c>
      <c r="S60" s="394">
        <v>397</v>
      </c>
      <c r="T60" s="394">
        <v>396</v>
      </c>
      <c r="U60" s="394">
        <v>396</v>
      </c>
      <c r="V60" s="34">
        <f t="shared" si="11"/>
        <v>7.8999999999999995</v>
      </c>
      <c r="W60" s="34">
        <f t="shared" si="12"/>
        <v>18.133333333333333</v>
      </c>
      <c r="X60" s="34">
        <f t="shared" si="13"/>
        <v>10.066666666666668</v>
      </c>
      <c r="Y60" s="74">
        <f t="shared" si="14"/>
        <v>15.466666666666663</v>
      </c>
      <c r="Z60" s="217"/>
      <c r="AA60" s="211"/>
      <c r="AB60" s="211"/>
      <c r="AC60" s="211"/>
      <c r="AD60" s="211"/>
      <c r="AE60" s="211"/>
      <c r="AF60" s="211"/>
      <c r="AG60" s="211"/>
      <c r="AH60" s="211"/>
      <c r="AI60" s="214"/>
      <c r="AJ60" s="214"/>
    </row>
    <row r="61" spans="1:36" s="50" customFormat="1" ht="15.75" x14ac:dyDescent="0.25">
      <c r="A61" s="111"/>
      <c r="B61" s="114"/>
      <c r="C61" s="120"/>
      <c r="D61" s="120"/>
      <c r="E61" s="385" t="s">
        <v>604</v>
      </c>
      <c r="F61" s="385">
        <v>0.6</v>
      </c>
      <c r="G61" s="385">
        <v>0</v>
      </c>
      <c r="H61" s="385">
        <v>0.1</v>
      </c>
      <c r="I61" s="385">
        <v>0.2</v>
      </c>
      <c r="J61" s="385">
        <v>0</v>
      </c>
      <c r="K61" s="385">
        <v>0</v>
      </c>
      <c r="L61" s="385">
        <v>0</v>
      </c>
      <c r="M61" s="385">
        <v>0</v>
      </c>
      <c r="N61" s="385">
        <v>0</v>
      </c>
      <c r="O61" s="385">
        <v>0</v>
      </c>
      <c r="P61" s="385">
        <v>0</v>
      </c>
      <c r="Q61" s="385">
        <v>0</v>
      </c>
      <c r="R61" s="395">
        <v>398</v>
      </c>
      <c r="S61" s="395">
        <v>398</v>
      </c>
      <c r="T61" s="395">
        <v>396</v>
      </c>
      <c r="U61" s="395">
        <v>396</v>
      </c>
      <c r="V61" s="34">
        <f t="shared" si="11"/>
        <v>0.35</v>
      </c>
      <c r="W61" s="34">
        <f t="shared" si="12"/>
        <v>0.2</v>
      </c>
      <c r="X61" s="34">
        <f t="shared" si="13"/>
        <v>0</v>
      </c>
      <c r="Y61" s="74">
        <f t="shared" si="14"/>
        <v>0</v>
      </c>
      <c r="Z61" s="217"/>
      <c r="AA61" s="211"/>
      <c r="AB61" s="211"/>
      <c r="AC61" s="211"/>
      <c r="AD61" s="211"/>
      <c r="AE61" s="211"/>
      <c r="AF61" s="211"/>
      <c r="AG61" s="211"/>
      <c r="AH61" s="211"/>
      <c r="AI61" s="214"/>
      <c r="AJ61" s="214"/>
    </row>
    <row r="62" spans="1:36" s="50" customFormat="1" ht="15.75" x14ac:dyDescent="0.25">
      <c r="A62" s="111"/>
      <c r="B62" s="114"/>
      <c r="C62" s="120"/>
      <c r="D62" s="120"/>
      <c r="E62" s="383" t="s">
        <v>605</v>
      </c>
      <c r="F62" s="383">
        <v>5.8</v>
      </c>
      <c r="G62" s="383">
        <v>0.9</v>
      </c>
      <c r="H62" s="383">
        <v>16.2</v>
      </c>
      <c r="I62" s="383">
        <v>12.5</v>
      </c>
      <c r="J62" s="383">
        <v>0.5</v>
      </c>
      <c r="K62" s="383">
        <v>15.5</v>
      </c>
      <c r="L62" s="383">
        <v>12.9</v>
      </c>
      <c r="M62" s="383">
        <v>0.2</v>
      </c>
      <c r="N62" s="383">
        <v>23.2</v>
      </c>
      <c r="O62" s="383">
        <v>18.899999999999999</v>
      </c>
      <c r="P62" s="383">
        <v>0</v>
      </c>
      <c r="Q62" s="383">
        <v>19.5</v>
      </c>
      <c r="R62" s="394">
        <v>396</v>
      </c>
      <c r="S62" s="394">
        <v>396</v>
      </c>
      <c r="T62" s="394">
        <v>396</v>
      </c>
      <c r="U62" s="394">
        <v>396</v>
      </c>
      <c r="V62" s="34">
        <f t="shared" si="11"/>
        <v>7.6333333333333329</v>
      </c>
      <c r="W62" s="34">
        <f t="shared" si="12"/>
        <v>9.5</v>
      </c>
      <c r="X62" s="34">
        <f t="shared" si="13"/>
        <v>12.1</v>
      </c>
      <c r="Y62" s="74">
        <f t="shared" si="14"/>
        <v>19.2</v>
      </c>
      <c r="Z62" s="217"/>
      <c r="AA62" s="211"/>
      <c r="AB62" s="211"/>
      <c r="AC62" s="211"/>
      <c r="AD62" s="211"/>
      <c r="AE62" s="211"/>
      <c r="AF62" s="211"/>
      <c r="AG62" s="211"/>
      <c r="AH62" s="211"/>
      <c r="AI62" s="214"/>
      <c r="AJ62" s="214"/>
    </row>
    <row r="63" spans="1:36" s="50" customFormat="1" ht="15.75" x14ac:dyDescent="0.25">
      <c r="A63" s="111"/>
      <c r="B63" s="114"/>
      <c r="C63" s="120"/>
      <c r="D63" s="120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95"/>
      <c r="S63" s="395"/>
      <c r="T63" s="395"/>
      <c r="U63" s="395"/>
      <c r="V63" s="34">
        <f t="shared" ref="V63:V82" si="21">IF(AND(F63=0,G63=0,H63=0),0,IF(AND(F63=0,G63=0),H63,IF(AND(F63=0,H63=0),G63,IF(AND(G63=0,H63=0),F63,IF(F63=0,(G63+H63)/2,IF(G63=0,(F63+H63)/2,IF(H63=0,(F63+G63)/2,(F63+G63+H63)/3)))))))</f>
        <v>0</v>
      </c>
      <c r="W63" s="34">
        <f t="shared" ref="W63:W82" si="22">IF(AND(I63=0,J63=0,K63=0),0,IF(AND(I63=0,J63=0),K63,IF(AND(I63=0,K63=0),J63,IF(AND(J63=0,K63=0),I63,IF(I63=0,(J63+K63)/2,IF(J63=0,(I63+K63)/2,IF(K63=0,(I63+J63)/2,(I63+J63+K63)/3)))))))</f>
        <v>0</v>
      </c>
      <c r="X63" s="34">
        <f t="shared" ref="X63:X82" si="23">IF(AND(L63=0,M63=0,N63=0),0,IF(AND(L63=0,M63=0),N63,IF(AND(L63=0,N63=0),M63,IF(AND(M63=0,N63=0),L63,IF(L63=0,(M63+N63)/2,IF(M63=0,(L63+N63)/2,IF(N63=0,(L63+M63)/2,(L63+M63+N63)/3)))))))</f>
        <v>0</v>
      </c>
      <c r="Y63" s="74">
        <f t="shared" ref="Y63:Y82" si="24">IF(AND(O63=0,P63=0,Q63=0),0,IF(AND(O63=0,P63=0),Q63,IF(AND(O63=0,Q63=0),P63,IF(AND(P63=0,Q63=0),O63,IF(O63=0,(P63+Q63)/2,IF(P63=0,(O63+Q63)/2,IF(Q63=0,(O63+P63)/2,(O63+P63+Q63)/3)))))))</f>
        <v>0</v>
      </c>
      <c r="Z63" s="217"/>
      <c r="AA63" s="211"/>
      <c r="AB63" s="211"/>
      <c r="AC63" s="211"/>
      <c r="AD63" s="211"/>
      <c r="AE63" s="211"/>
      <c r="AF63" s="211"/>
      <c r="AG63" s="211"/>
      <c r="AH63" s="211"/>
      <c r="AI63" s="214"/>
      <c r="AJ63" s="214"/>
    </row>
    <row r="64" spans="1:36" s="50" customFormat="1" ht="16.5" thickBot="1" x14ac:dyDescent="0.3">
      <c r="A64" s="112"/>
      <c r="B64" s="115"/>
      <c r="C64" s="121"/>
      <c r="D64" s="12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6"/>
      <c r="S64" s="396"/>
      <c r="T64" s="396"/>
      <c r="U64" s="396"/>
      <c r="V64" s="35">
        <f t="shared" si="21"/>
        <v>0</v>
      </c>
      <c r="W64" s="35">
        <f t="shared" si="22"/>
        <v>0</v>
      </c>
      <c r="X64" s="35">
        <f t="shared" si="23"/>
        <v>0</v>
      </c>
      <c r="Y64" s="75">
        <f t="shared" si="24"/>
        <v>0</v>
      </c>
      <c r="Z64" s="218"/>
      <c r="AA64" s="212"/>
      <c r="AB64" s="212"/>
      <c r="AC64" s="212"/>
      <c r="AD64" s="212"/>
      <c r="AE64" s="212"/>
      <c r="AF64" s="212"/>
      <c r="AG64" s="212"/>
      <c r="AH64" s="212"/>
      <c r="AI64" s="215"/>
      <c r="AJ64" s="215"/>
    </row>
    <row r="65" spans="1:36" s="50" customFormat="1" ht="15.75" x14ac:dyDescent="0.25">
      <c r="A65" s="123">
        <v>8</v>
      </c>
      <c r="B65" s="124" t="s">
        <v>47</v>
      </c>
      <c r="C65" s="119" t="s">
        <v>92</v>
      </c>
      <c r="D65" s="119">
        <f>400*0.9</f>
        <v>360</v>
      </c>
      <c r="E65" s="392" t="s">
        <v>578</v>
      </c>
      <c r="F65" s="392">
        <v>12.2</v>
      </c>
      <c r="G65" s="392">
        <v>9.3000000000000007</v>
      </c>
      <c r="H65" s="392">
        <v>34.700000000000003</v>
      </c>
      <c r="I65" s="392">
        <v>46.8</v>
      </c>
      <c r="J65" s="392">
        <v>32.799999999999997</v>
      </c>
      <c r="K65" s="392">
        <v>30.8</v>
      </c>
      <c r="L65" s="392">
        <v>7.6</v>
      </c>
      <c r="M65" s="392">
        <v>37.299999999999997</v>
      </c>
      <c r="N65" s="392">
        <v>16</v>
      </c>
      <c r="O65" s="392">
        <v>25.9</v>
      </c>
      <c r="P65" s="392">
        <v>33.9</v>
      </c>
      <c r="Q65" s="392">
        <v>22.5</v>
      </c>
      <c r="R65" s="408">
        <v>398</v>
      </c>
      <c r="S65" s="408">
        <v>398</v>
      </c>
      <c r="T65" s="408">
        <v>400</v>
      </c>
      <c r="U65" s="408">
        <v>400</v>
      </c>
      <c r="V65" s="38">
        <f t="shared" si="21"/>
        <v>18.733333333333334</v>
      </c>
      <c r="W65" s="38">
        <f t="shared" si="22"/>
        <v>36.799999999999997</v>
      </c>
      <c r="X65" s="38">
        <f t="shared" si="23"/>
        <v>20.3</v>
      </c>
      <c r="Y65" s="73">
        <f t="shared" si="24"/>
        <v>27.433333333333334</v>
      </c>
      <c r="Z65" s="221">
        <f>SUM(V65:V70)</f>
        <v>102.26666666666667</v>
      </c>
      <c r="AA65" s="219">
        <f>SUM(W65:W70)</f>
        <v>163.1</v>
      </c>
      <c r="AB65" s="219">
        <f>SUM(X65:X70)</f>
        <v>121.03333333333333</v>
      </c>
      <c r="AC65" s="219">
        <f>SUM(Y65:Y70)</f>
        <v>162.03333333333333</v>
      </c>
      <c r="AD65" s="210">
        <f t="shared" ref="AD65" si="25">Z65*0.38*0.9*SQRT(3)</f>
        <v>60.578823404882996</v>
      </c>
      <c r="AE65" s="210">
        <f t="shared" si="17"/>
        <v>96.614140456353482</v>
      </c>
      <c r="AF65" s="210">
        <f t="shared" si="17"/>
        <v>71.695471898021566</v>
      </c>
      <c r="AG65" s="210">
        <f t="shared" si="17"/>
        <v>95.982288321752364</v>
      </c>
      <c r="AH65" s="219">
        <f>MAX(Z65:AC70)</f>
        <v>163.1</v>
      </c>
      <c r="AI65" s="213">
        <f t="shared" ref="AI65" si="26">AH65*0.38*0.9*SQRT(3)</f>
        <v>96.614140456353482</v>
      </c>
      <c r="AJ65" s="213">
        <f>D65-AI65</f>
        <v>263.38585954364652</v>
      </c>
    </row>
    <row r="66" spans="1:36" s="50" customFormat="1" ht="15.75" x14ac:dyDescent="0.25">
      <c r="A66" s="111"/>
      <c r="B66" s="114"/>
      <c r="C66" s="120"/>
      <c r="D66" s="120"/>
      <c r="E66" s="383" t="s">
        <v>606</v>
      </c>
      <c r="F66" s="383">
        <v>13.4</v>
      </c>
      <c r="G66" s="383">
        <v>12.7</v>
      </c>
      <c r="H66" s="383">
        <v>10.5</v>
      </c>
      <c r="I66" s="383">
        <v>8.3000000000000007</v>
      </c>
      <c r="J66" s="383">
        <v>14.6</v>
      </c>
      <c r="K66" s="383">
        <v>38.799999999999997</v>
      </c>
      <c r="L66" s="383">
        <v>1.4</v>
      </c>
      <c r="M66" s="383">
        <v>1.6</v>
      </c>
      <c r="N66" s="383">
        <v>37.4</v>
      </c>
      <c r="O66" s="383">
        <v>14.9</v>
      </c>
      <c r="P66" s="383">
        <v>43.2</v>
      </c>
      <c r="Q66" s="383">
        <v>22.1</v>
      </c>
      <c r="R66" s="394">
        <v>398</v>
      </c>
      <c r="S66" s="394">
        <v>398</v>
      </c>
      <c r="T66" s="394">
        <v>400</v>
      </c>
      <c r="U66" s="394">
        <v>400</v>
      </c>
      <c r="V66" s="34">
        <f t="shared" si="21"/>
        <v>12.200000000000001</v>
      </c>
      <c r="W66" s="34">
        <f t="shared" si="22"/>
        <v>20.566666666666666</v>
      </c>
      <c r="X66" s="34">
        <f t="shared" si="23"/>
        <v>13.466666666666667</v>
      </c>
      <c r="Y66" s="74">
        <f t="shared" si="24"/>
        <v>26.733333333333334</v>
      </c>
      <c r="Z66" s="217"/>
      <c r="AA66" s="211"/>
      <c r="AB66" s="211"/>
      <c r="AC66" s="211"/>
      <c r="AD66" s="211"/>
      <c r="AE66" s="211"/>
      <c r="AF66" s="211"/>
      <c r="AG66" s="211"/>
      <c r="AH66" s="211"/>
      <c r="AI66" s="214"/>
      <c r="AJ66" s="214"/>
    </row>
    <row r="67" spans="1:36" s="50" customFormat="1" ht="15.75" x14ac:dyDescent="0.25">
      <c r="A67" s="111"/>
      <c r="B67" s="114"/>
      <c r="C67" s="120"/>
      <c r="D67" s="120"/>
      <c r="E67" s="385" t="s">
        <v>607</v>
      </c>
      <c r="F67" s="385">
        <v>28.5</v>
      </c>
      <c r="G67" s="385">
        <v>21.3</v>
      </c>
      <c r="H67" s="385">
        <v>26</v>
      </c>
      <c r="I67" s="385">
        <v>41.9</v>
      </c>
      <c r="J67" s="385">
        <v>52.2</v>
      </c>
      <c r="K67" s="385">
        <v>58.1</v>
      </c>
      <c r="L67" s="385">
        <v>28.6</v>
      </c>
      <c r="M67" s="385">
        <v>34</v>
      </c>
      <c r="N67" s="385">
        <v>17.899999999999999</v>
      </c>
      <c r="O67" s="385">
        <v>35.4</v>
      </c>
      <c r="P67" s="385">
        <v>32.799999999999997</v>
      </c>
      <c r="Q67" s="385">
        <v>44.6</v>
      </c>
      <c r="R67" s="394">
        <v>399</v>
      </c>
      <c r="S67" s="394">
        <v>399</v>
      </c>
      <c r="T67" s="394">
        <v>400</v>
      </c>
      <c r="U67" s="394">
        <v>400</v>
      </c>
      <c r="V67" s="34">
        <f t="shared" si="21"/>
        <v>25.266666666666666</v>
      </c>
      <c r="W67" s="34">
        <f t="shared" si="22"/>
        <v>50.733333333333327</v>
      </c>
      <c r="X67" s="34">
        <f t="shared" si="23"/>
        <v>26.833333333333332</v>
      </c>
      <c r="Y67" s="74">
        <f t="shared" si="24"/>
        <v>37.599999999999994</v>
      </c>
      <c r="Z67" s="217"/>
      <c r="AA67" s="211"/>
      <c r="AB67" s="211"/>
      <c r="AC67" s="211"/>
      <c r="AD67" s="211"/>
      <c r="AE67" s="211"/>
      <c r="AF67" s="211"/>
      <c r="AG67" s="211"/>
      <c r="AH67" s="211"/>
      <c r="AI67" s="214"/>
      <c r="AJ67" s="214"/>
    </row>
    <row r="68" spans="1:36" s="50" customFormat="1" ht="15.75" x14ac:dyDescent="0.25">
      <c r="A68" s="111"/>
      <c r="B68" s="114"/>
      <c r="C68" s="120"/>
      <c r="D68" s="120"/>
      <c r="E68" s="383" t="s">
        <v>608</v>
      </c>
      <c r="F68" s="383">
        <v>53.1</v>
      </c>
      <c r="G68" s="383">
        <v>36</v>
      </c>
      <c r="H68" s="383">
        <v>49.1</v>
      </c>
      <c r="I68" s="383">
        <v>58.2</v>
      </c>
      <c r="J68" s="383">
        <v>48.7</v>
      </c>
      <c r="K68" s="383">
        <v>58.1</v>
      </c>
      <c r="L68" s="383">
        <v>70.599999999999994</v>
      </c>
      <c r="M68" s="383">
        <v>71.099999999999994</v>
      </c>
      <c r="N68" s="383">
        <v>39.6</v>
      </c>
      <c r="O68" s="383">
        <v>98.3</v>
      </c>
      <c r="P68" s="383">
        <v>74.8</v>
      </c>
      <c r="Q68" s="383">
        <v>37.700000000000003</v>
      </c>
      <c r="R68" s="394">
        <v>399</v>
      </c>
      <c r="S68" s="394">
        <v>399</v>
      </c>
      <c r="T68" s="394">
        <v>400</v>
      </c>
      <c r="U68" s="394">
        <v>400</v>
      </c>
      <c r="V68" s="34">
        <f t="shared" si="21"/>
        <v>46.066666666666663</v>
      </c>
      <c r="W68" s="34">
        <f t="shared" si="22"/>
        <v>55</v>
      </c>
      <c r="X68" s="34">
        <f t="shared" si="23"/>
        <v>60.43333333333333</v>
      </c>
      <c r="Y68" s="74">
        <f t="shared" si="24"/>
        <v>70.266666666666666</v>
      </c>
      <c r="Z68" s="217"/>
      <c r="AA68" s="211"/>
      <c r="AB68" s="211"/>
      <c r="AC68" s="211"/>
      <c r="AD68" s="211"/>
      <c r="AE68" s="211"/>
      <c r="AF68" s="211"/>
      <c r="AG68" s="211"/>
      <c r="AH68" s="211"/>
      <c r="AI68" s="214"/>
      <c r="AJ68" s="214"/>
    </row>
    <row r="69" spans="1:36" s="50" customFormat="1" ht="15.75" x14ac:dyDescent="0.25">
      <c r="A69" s="111"/>
      <c r="B69" s="114"/>
      <c r="C69" s="120"/>
      <c r="D69" s="120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95"/>
      <c r="S69" s="395"/>
      <c r="T69" s="395"/>
      <c r="U69" s="395"/>
      <c r="V69" s="34">
        <f t="shared" si="21"/>
        <v>0</v>
      </c>
      <c r="W69" s="34">
        <f t="shared" si="22"/>
        <v>0</v>
      </c>
      <c r="X69" s="34">
        <f t="shared" si="23"/>
        <v>0</v>
      </c>
      <c r="Y69" s="74">
        <f t="shared" si="24"/>
        <v>0</v>
      </c>
      <c r="Z69" s="217"/>
      <c r="AA69" s="211"/>
      <c r="AB69" s="211"/>
      <c r="AC69" s="211"/>
      <c r="AD69" s="211"/>
      <c r="AE69" s="211"/>
      <c r="AF69" s="211"/>
      <c r="AG69" s="211"/>
      <c r="AH69" s="211"/>
      <c r="AI69" s="214"/>
      <c r="AJ69" s="214"/>
    </row>
    <row r="70" spans="1:36" s="50" customFormat="1" ht="16.5" thickBot="1" x14ac:dyDescent="0.3">
      <c r="A70" s="112"/>
      <c r="B70" s="115"/>
      <c r="C70" s="121"/>
      <c r="D70" s="12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6"/>
      <c r="S70" s="396"/>
      <c r="T70" s="396"/>
      <c r="U70" s="396"/>
      <c r="V70" s="35">
        <f t="shared" si="21"/>
        <v>0</v>
      </c>
      <c r="W70" s="35">
        <f t="shared" si="22"/>
        <v>0</v>
      </c>
      <c r="X70" s="35">
        <f t="shared" si="23"/>
        <v>0</v>
      </c>
      <c r="Y70" s="75">
        <f t="shared" si="24"/>
        <v>0</v>
      </c>
      <c r="Z70" s="218"/>
      <c r="AA70" s="212"/>
      <c r="AB70" s="212"/>
      <c r="AC70" s="212"/>
      <c r="AD70" s="212"/>
      <c r="AE70" s="212"/>
      <c r="AF70" s="212"/>
      <c r="AG70" s="212"/>
      <c r="AH70" s="212"/>
      <c r="AI70" s="215"/>
      <c r="AJ70" s="215"/>
    </row>
    <row r="71" spans="1:36" s="50" customFormat="1" ht="15.75" x14ac:dyDescent="0.25">
      <c r="A71" s="123">
        <v>9</v>
      </c>
      <c r="B71" s="124" t="s">
        <v>257</v>
      </c>
      <c r="C71" s="119" t="s">
        <v>22</v>
      </c>
      <c r="D71" s="119">
        <f>250*0.9</f>
        <v>225</v>
      </c>
      <c r="E71" s="392" t="s">
        <v>609</v>
      </c>
      <c r="F71" s="392">
        <v>10.5</v>
      </c>
      <c r="G71" s="392">
        <v>11.2</v>
      </c>
      <c r="H71" s="392">
        <v>10.3</v>
      </c>
      <c r="I71" s="392">
        <v>22.1</v>
      </c>
      <c r="J71" s="392">
        <v>10.3</v>
      </c>
      <c r="K71" s="392">
        <v>11.5</v>
      </c>
      <c r="L71" s="392">
        <v>2</v>
      </c>
      <c r="M71" s="392">
        <v>2.2000000000000002</v>
      </c>
      <c r="N71" s="392">
        <v>2.1</v>
      </c>
      <c r="O71" s="392">
        <v>16.5</v>
      </c>
      <c r="P71" s="392">
        <v>0.5</v>
      </c>
      <c r="Q71" s="392">
        <v>0.2</v>
      </c>
      <c r="R71" s="408">
        <v>389</v>
      </c>
      <c r="S71" s="408">
        <v>389</v>
      </c>
      <c r="T71" s="408">
        <v>390</v>
      </c>
      <c r="U71" s="408">
        <v>390</v>
      </c>
      <c r="V71" s="38">
        <f t="shared" si="21"/>
        <v>10.666666666666666</v>
      </c>
      <c r="W71" s="38">
        <f t="shared" si="22"/>
        <v>14.633333333333335</v>
      </c>
      <c r="X71" s="38">
        <f t="shared" si="23"/>
        <v>2.1</v>
      </c>
      <c r="Y71" s="73">
        <f t="shared" si="24"/>
        <v>5.7333333333333334</v>
      </c>
      <c r="Z71" s="221">
        <f>SUM(V71:V78)</f>
        <v>57.666666666666664</v>
      </c>
      <c r="AA71" s="219">
        <f>SUM(W71:W78)</f>
        <v>76.733333333333334</v>
      </c>
      <c r="AB71" s="219">
        <f>SUM(X71:X78)</f>
        <v>80.266666666666666</v>
      </c>
      <c r="AC71" s="219">
        <f>SUM(Y71:Y78)</f>
        <v>108.43333333333334</v>
      </c>
      <c r="AD71" s="210">
        <f t="shared" ref="AD71" si="27">Z71*0.38*0.9*SQRT(3)</f>
        <v>34.159506026873402</v>
      </c>
      <c r="AE71" s="210">
        <f t="shared" si="17"/>
        <v>45.453862932868532</v>
      </c>
      <c r="AF71" s="210">
        <f t="shared" si="17"/>
        <v>47.546873128734767</v>
      </c>
      <c r="AG71" s="210">
        <f t="shared" si="17"/>
        <v>64.231718558045756</v>
      </c>
      <c r="AH71" s="219">
        <f>MAX(Z71:AC78)</f>
        <v>108.43333333333334</v>
      </c>
      <c r="AI71" s="213">
        <f t="shared" ref="AI71" si="28">AH71*0.38*0.9*SQRT(3)</f>
        <v>64.231718558045756</v>
      </c>
      <c r="AJ71" s="213">
        <f>D71-AI71</f>
        <v>160.76828144195423</v>
      </c>
    </row>
    <row r="72" spans="1:36" s="50" customFormat="1" ht="15.75" x14ac:dyDescent="0.25">
      <c r="A72" s="111"/>
      <c r="B72" s="114"/>
      <c r="C72" s="120"/>
      <c r="D72" s="120"/>
      <c r="E72" s="383" t="s">
        <v>610</v>
      </c>
      <c r="F72" s="383">
        <v>53.2</v>
      </c>
      <c r="G72" s="383">
        <v>29.4</v>
      </c>
      <c r="H72" s="383">
        <v>20.6</v>
      </c>
      <c r="I72" s="383">
        <v>55.4</v>
      </c>
      <c r="J72" s="383">
        <v>40.1</v>
      </c>
      <c r="K72" s="383">
        <v>43.6</v>
      </c>
      <c r="L72" s="383">
        <v>52</v>
      </c>
      <c r="M72" s="383">
        <v>49.7</v>
      </c>
      <c r="N72" s="383">
        <v>28.7</v>
      </c>
      <c r="O72" s="383">
        <v>61.8</v>
      </c>
      <c r="P72" s="383">
        <v>61.5</v>
      </c>
      <c r="Q72" s="383">
        <v>55</v>
      </c>
      <c r="R72" s="394">
        <v>388</v>
      </c>
      <c r="S72" s="394">
        <v>388</v>
      </c>
      <c r="T72" s="394">
        <v>390</v>
      </c>
      <c r="U72" s="394">
        <v>390</v>
      </c>
      <c r="V72" s="34">
        <f t="shared" si="21"/>
        <v>34.4</v>
      </c>
      <c r="W72" s="34">
        <f t="shared" si="22"/>
        <v>46.366666666666667</v>
      </c>
      <c r="X72" s="34">
        <f t="shared" si="23"/>
        <v>43.466666666666669</v>
      </c>
      <c r="Y72" s="74">
        <f t="shared" si="24"/>
        <v>59.433333333333337</v>
      </c>
      <c r="Z72" s="217"/>
      <c r="AA72" s="211"/>
      <c r="AB72" s="211"/>
      <c r="AC72" s="211"/>
      <c r="AD72" s="211"/>
      <c r="AE72" s="211"/>
      <c r="AF72" s="211"/>
      <c r="AG72" s="211"/>
      <c r="AH72" s="211"/>
      <c r="AI72" s="214"/>
      <c r="AJ72" s="214"/>
    </row>
    <row r="73" spans="1:36" s="50" customFormat="1" ht="15.75" x14ac:dyDescent="0.25">
      <c r="A73" s="111"/>
      <c r="B73" s="114"/>
      <c r="C73" s="120"/>
      <c r="D73" s="120"/>
      <c r="E73" s="385" t="s">
        <v>611</v>
      </c>
      <c r="F73" s="385">
        <v>1.1000000000000001</v>
      </c>
      <c r="G73" s="385">
        <v>1.3</v>
      </c>
      <c r="H73" s="385">
        <v>1.4</v>
      </c>
      <c r="I73" s="385">
        <v>0.1</v>
      </c>
      <c r="J73" s="385">
        <v>0.6</v>
      </c>
      <c r="K73" s="385">
        <v>0.8</v>
      </c>
      <c r="L73" s="385">
        <v>39.700000000000003</v>
      </c>
      <c r="M73" s="385">
        <v>2.1</v>
      </c>
      <c r="N73" s="385">
        <v>22.6</v>
      </c>
      <c r="O73" s="385">
        <v>21</v>
      </c>
      <c r="P73" s="385">
        <v>20.3</v>
      </c>
      <c r="Q73" s="385">
        <v>21.4</v>
      </c>
      <c r="R73" s="395">
        <v>389</v>
      </c>
      <c r="S73" s="395">
        <v>389</v>
      </c>
      <c r="T73" s="395">
        <v>390</v>
      </c>
      <c r="U73" s="395">
        <v>390</v>
      </c>
      <c r="V73" s="34">
        <f t="shared" si="21"/>
        <v>1.2666666666666668</v>
      </c>
      <c r="W73" s="34">
        <f t="shared" si="22"/>
        <v>0.5</v>
      </c>
      <c r="X73" s="34">
        <f t="shared" si="23"/>
        <v>21.466666666666669</v>
      </c>
      <c r="Y73" s="74">
        <f t="shared" si="24"/>
        <v>20.9</v>
      </c>
      <c r="Z73" s="217"/>
      <c r="AA73" s="211"/>
      <c r="AB73" s="211"/>
      <c r="AC73" s="211"/>
      <c r="AD73" s="211"/>
      <c r="AE73" s="211"/>
      <c r="AF73" s="211"/>
      <c r="AG73" s="211"/>
      <c r="AH73" s="211"/>
      <c r="AI73" s="214"/>
      <c r="AJ73" s="214"/>
    </row>
    <row r="74" spans="1:36" s="50" customFormat="1" ht="15.75" x14ac:dyDescent="0.25">
      <c r="A74" s="111"/>
      <c r="B74" s="114"/>
      <c r="C74" s="120"/>
      <c r="D74" s="120"/>
      <c r="E74" s="383" t="s">
        <v>591</v>
      </c>
      <c r="F74" s="383">
        <v>20.399999999999999</v>
      </c>
      <c r="G74" s="383">
        <v>7.3</v>
      </c>
      <c r="H74" s="383">
        <v>6.3</v>
      </c>
      <c r="I74" s="383">
        <v>21.9</v>
      </c>
      <c r="J74" s="383">
        <v>18.8</v>
      </c>
      <c r="K74" s="383">
        <v>5</v>
      </c>
      <c r="L74" s="383">
        <v>15.7</v>
      </c>
      <c r="M74" s="383">
        <v>2.1</v>
      </c>
      <c r="N74" s="383">
        <v>13.6</v>
      </c>
      <c r="O74" s="383">
        <v>22.8</v>
      </c>
      <c r="P74" s="383">
        <v>11.4</v>
      </c>
      <c r="Q74" s="383">
        <v>17.399999999999999</v>
      </c>
      <c r="R74" s="394">
        <v>389</v>
      </c>
      <c r="S74" s="394">
        <v>389</v>
      </c>
      <c r="T74" s="394">
        <v>390</v>
      </c>
      <c r="U74" s="394">
        <v>390</v>
      </c>
      <c r="V74" s="34">
        <f t="shared" si="21"/>
        <v>11.333333333333334</v>
      </c>
      <c r="W74" s="34">
        <f t="shared" si="22"/>
        <v>15.233333333333334</v>
      </c>
      <c r="X74" s="34">
        <f t="shared" si="23"/>
        <v>10.466666666666667</v>
      </c>
      <c r="Y74" s="74">
        <f t="shared" si="24"/>
        <v>17.2</v>
      </c>
      <c r="Z74" s="217"/>
      <c r="AA74" s="211"/>
      <c r="AB74" s="211"/>
      <c r="AC74" s="211"/>
      <c r="AD74" s="211"/>
      <c r="AE74" s="211"/>
      <c r="AF74" s="211"/>
      <c r="AG74" s="211"/>
      <c r="AH74" s="211"/>
      <c r="AI74" s="214"/>
      <c r="AJ74" s="214"/>
    </row>
    <row r="75" spans="1:36" s="50" customFormat="1" ht="15.75" x14ac:dyDescent="0.25">
      <c r="A75" s="111"/>
      <c r="B75" s="114"/>
      <c r="C75" s="120"/>
      <c r="D75" s="120"/>
      <c r="E75" s="385" t="s">
        <v>612</v>
      </c>
      <c r="F75" s="385"/>
      <c r="G75" s="385"/>
      <c r="H75" s="385"/>
      <c r="I75" s="385"/>
      <c r="J75" s="385"/>
      <c r="K75" s="385"/>
      <c r="L75" s="385">
        <v>4.4000000000000004</v>
      </c>
      <c r="M75" s="385">
        <v>2</v>
      </c>
      <c r="N75" s="385">
        <v>1.9</v>
      </c>
      <c r="O75" s="385">
        <v>8.4</v>
      </c>
      <c r="P75" s="385">
        <v>6.4</v>
      </c>
      <c r="Q75" s="385">
        <v>0.7</v>
      </c>
      <c r="R75" s="395">
        <v>389</v>
      </c>
      <c r="S75" s="395">
        <v>389</v>
      </c>
      <c r="T75" s="395">
        <v>390</v>
      </c>
      <c r="U75" s="395">
        <v>390</v>
      </c>
      <c r="V75" s="34">
        <f t="shared" si="21"/>
        <v>0</v>
      </c>
      <c r="W75" s="34">
        <f t="shared" si="22"/>
        <v>0</v>
      </c>
      <c r="X75" s="34">
        <f t="shared" si="23"/>
        <v>2.7666666666666671</v>
      </c>
      <c r="Y75" s="74">
        <f t="shared" si="24"/>
        <v>5.166666666666667</v>
      </c>
      <c r="Z75" s="217"/>
      <c r="AA75" s="211"/>
      <c r="AB75" s="211"/>
      <c r="AC75" s="211"/>
      <c r="AD75" s="211"/>
      <c r="AE75" s="211"/>
      <c r="AF75" s="211"/>
      <c r="AG75" s="211"/>
      <c r="AH75" s="211"/>
      <c r="AI75" s="214"/>
      <c r="AJ75" s="214"/>
    </row>
    <row r="76" spans="1:36" s="50" customFormat="1" ht="15.75" x14ac:dyDescent="0.25">
      <c r="A76" s="111"/>
      <c r="B76" s="114"/>
      <c r="C76" s="120"/>
      <c r="D76" s="120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94"/>
      <c r="S76" s="394"/>
      <c r="T76" s="394"/>
      <c r="U76" s="394"/>
      <c r="V76" s="34">
        <f t="shared" si="21"/>
        <v>0</v>
      </c>
      <c r="W76" s="34">
        <f t="shared" si="22"/>
        <v>0</v>
      </c>
      <c r="X76" s="34">
        <f t="shared" si="23"/>
        <v>0</v>
      </c>
      <c r="Y76" s="74">
        <f t="shared" si="24"/>
        <v>0</v>
      </c>
      <c r="Z76" s="217"/>
      <c r="AA76" s="211"/>
      <c r="AB76" s="211"/>
      <c r="AC76" s="211"/>
      <c r="AD76" s="211"/>
      <c r="AE76" s="211"/>
      <c r="AF76" s="211"/>
      <c r="AG76" s="211"/>
      <c r="AH76" s="211"/>
      <c r="AI76" s="214"/>
      <c r="AJ76" s="214"/>
    </row>
    <row r="77" spans="1:36" s="50" customFormat="1" ht="15.75" x14ac:dyDescent="0.25">
      <c r="A77" s="111"/>
      <c r="B77" s="114"/>
      <c r="C77" s="120"/>
      <c r="D77" s="120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95"/>
      <c r="S77" s="395"/>
      <c r="T77" s="395"/>
      <c r="U77" s="395"/>
      <c r="V77" s="34">
        <f t="shared" si="21"/>
        <v>0</v>
      </c>
      <c r="W77" s="34">
        <f t="shared" si="22"/>
        <v>0</v>
      </c>
      <c r="X77" s="34">
        <f t="shared" si="23"/>
        <v>0</v>
      </c>
      <c r="Y77" s="74">
        <f t="shared" si="24"/>
        <v>0</v>
      </c>
      <c r="Z77" s="217"/>
      <c r="AA77" s="211"/>
      <c r="AB77" s="211"/>
      <c r="AC77" s="211"/>
      <c r="AD77" s="211"/>
      <c r="AE77" s="211"/>
      <c r="AF77" s="211"/>
      <c r="AG77" s="211"/>
      <c r="AH77" s="211"/>
      <c r="AI77" s="214"/>
      <c r="AJ77" s="214"/>
    </row>
    <row r="78" spans="1:36" s="50" customFormat="1" ht="16.5" thickBot="1" x14ac:dyDescent="0.3">
      <c r="A78" s="112"/>
      <c r="B78" s="115"/>
      <c r="C78" s="121"/>
      <c r="D78" s="12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6"/>
      <c r="S78" s="396"/>
      <c r="T78" s="396"/>
      <c r="U78" s="396"/>
      <c r="V78" s="35">
        <f t="shared" si="21"/>
        <v>0</v>
      </c>
      <c r="W78" s="35">
        <f t="shared" si="22"/>
        <v>0</v>
      </c>
      <c r="X78" s="35">
        <f t="shared" si="23"/>
        <v>0</v>
      </c>
      <c r="Y78" s="75">
        <f t="shared" si="24"/>
        <v>0</v>
      </c>
      <c r="Z78" s="218"/>
      <c r="AA78" s="212"/>
      <c r="AB78" s="212"/>
      <c r="AC78" s="212"/>
      <c r="AD78" s="212"/>
      <c r="AE78" s="212"/>
      <c r="AF78" s="212"/>
      <c r="AG78" s="212"/>
      <c r="AH78" s="212"/>
      <c r="AI78" s="215"/>
      <c r="AJ78" s="215"/>
    </row>
    <row r="79" spans="1:36" s="50" customFormat="1" ht="15.75" x14ac:dyDescent="0.25">
      <c r="A79" s="123">
        <v>10</v>
      </c>
      <c r="B79" s="124" t="s">
        <v>131</v>
      </c>
      <c r="C79" s="119" t="s">
        <v>19</v>
      </c>
      <c r="D79" s="119">
        <f>160*0.9</f>
        <v>144</v>
      </c>
      <c r="E79" s="392" t="s">
        <v>613</v>
      </c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408"/>
      <c r="S79" s="408"/>
      <c r="T79" s="408"/>
      <c r="U79" s="408"/>
      <c r="V79" s="38">
        <f t="shared" si="21"/>
        <v>0</v>
      </c>
      <c r="W79" s="38">
        <f t="shared" si="22"/>
        <v>0</v>
      </c>
      <c r="X79" s="38">
        <f t="shared" si="23"/>
        <v>0</v>
      </c>
      <c r="Y79" s="73">
        <f t="shared" si="24"/>
        <v>0</v>
      </c>
      <c r="Z79" s="221">
        <f>SUM(V79:V84)</f>
        <v>0.25</v>
      </c>
      <c r="AA79" s="219">
        <f>SUM(W79:W84)</f>
        <v>0.1</v>
      </c>
      <c r="AB79" s="219">
        <f>SUM(X79:X84)</f>
        <v>4.0333333333333332</v>
      </c>
      <c r="AC79" s="219">
        <f>SUM(Y79:Y84)</f>
        <v>1.2333333333333334</v>
      </c>
      <c r="AD79" s="210">
        <f t="shared" ref="AD79:AG93" si="29">Z79*0.38*0.9*SQRT(3)</f>
        <v>0.148090344047139</v>
      </c>
      <c r="AE79" s="210">
        <f t="shared" si="29"/>
        <v>5.9236137618855614E-2</v>
      </c>
      <c r="AF79" s="210">
        <f t="shared" si="29"/>
        <v>2.3891908839605089</v>
      </c>
      <c r="AG79" s="210">
        <f t="shared" si="29"/>
        <v>0.73057903063255236</v>
      </c>
      <c r="AH79" s="219">
        <f>MAX(Z79:AC84)</f>
        <v>4.0333333333333332</v>
      </c>
      <c r="AI79" s="213">
        <f t="shared" ref="AI79" si="30">AH79*0.38*0.9*SQRT(3)</f>
        <v>2.3891908839605089</v>
      </c>
      <c r="AJ79" s="213">
        <f>D79-AI79</f>
        <v>141.61080911603949</v>
      </c>
    </row>
    <row r="80" spans="1:36" s="50" customFormat="1" ht="15.75" x14ac:dyDescent="0.25">
      <c r="A80" s="111"/>
      <c r="B80" s="114"/>
      <c r="C80" s="120"/>
      <c r="D80" s="120"/>
      <c r="E80" s="383" t="s">
        <v>614</v>
      </c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94"/>
      <c r="S80" s="394"/>
      <c r="T80" s="394"/>
      <c r="U80" s="394"/>
      <c r="V80" s="34">
        <f t="shared" si="21"/>
        <v>0</v>
      </c>
      <c r="W80" s="34">
        <f t="shared" si="22"/>
        <v>0</v>
      </c>
      <c r="X80" s="34">
        <f t="shared" si="23"/>
        <v>0</v>
      </c>
      <c r="Y80" s="74">
        <f t="shared" si="24"/>
        <v>0</v>
      </c>
      <c r="Z80" s="217"/>
      <c r="AA80" s="211"/>
      <c r="AB80" s="211"/>
      <c r="AC80" s="211"/>
      <c r="AD80" s="211"/>
      <c r="AE80" s="211"/>
      <c r="AF80" s="211"/>
      <c r="AG80" s="211"/>
      <c r="AH80" s="211"/>
      <c r="AI80" s="214"/>
      <c r="AJ80" s="214"/>
    </row>
    <row r="81" spans="1:36" s="50" customFormat="1" ht="15.75" x14ac:dyDescent="0.25">
      <c r="A81" s="111"/>
      <c r="B81" s="114"/>
      <c r="C81" s="120"/>
      <c r="D81" s="120"/>
      <c r="E81" s="385" t="s">
        <v>615</v>
      </c>
      <c r="F81" s="385">
        <v>0.1</v>
      </c>
      <c r="G81" s="385">
        <v>0</v>
      </c>
      <c r="H81" s="385">
        <v>0.4</v>
      </c>
      <c r="I81" s="385">
        <v>0.1</v>
      </c>
      <c r="J81" s="385">
        <v>0</v>
      </c>
      <c r="K81" s="385">
        <v>0.1</v>
      </c>
      <c r="L81" s="385">
        <v>3.6</v>
      </c>
      <c r="M81" s="385">
        <v>4.0999999999999996</v>
      </c>
      <c r="N81" s="385">
        <v>4.4000000000000004</v>
      </c>
      <c r="O81" s="385">
        <v>0.8</v>
      </c>
      <c r="P81" s="385">
        <v>0.7</v>
      </c>
      <c r="Q81" s="385">
        <v>2.2000000000000002</v>
      </c>
      <c r="R81" s="395">
        <v>400</v>
      </c>
      <c r="S81" s="395">
        <v>400</v>
      </c>
      <c r="T81" s="395">
        <v>401</v>
      </c>
      <c r="U81" s="395">
        <v>401</v>
      </c>
      <c r="V81" s="34">
        <f t="shared" si="21"/>
        <v>0.25</v>
      </c>
      <c r="W81" s="34">
        <f t="shared" si="22"/>
        <v>0.1</v>
      </c>
      <c r="X81" s="34">
        <f t="shared" si="23"/>
        <v>4.0333333333333332</v>
      </c>
      <c r="Y81" s="74">
        <f t="shared" si="24"/>
        <v>1.2333333333333334</v>
      </c>
      <c r="Z81" s="217"/>
      <c r="AA81" s="211"/>
      <c r="AB81" s="211"/>
      <c r="AC81" s="211"/>
      <c r="AD81" s="211"/>
      <c r="AE81" s="211"/>
      <c r="AF81" s="211"/>
      <c r="AG81" s="211"/>
      <c r="AH81" s="211"/>
      <c r="AI81" s="214"/>
      <c r="AJ81" s="214"/>
    </row>
    <row r="82" spans="1:36" s="50" customFormat="1" ht="15.75" x14ac:dyDescent="0.25">
      <c r="A82" s="111"/>
      <c r="B82" s="114"/>
      <c r="C82" s="120"/>
      <c r="D82" s="120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94"/>
      <c r="S82" s="394"/>
      <c r="T82" s="394"/>
      <c r="U82" s="394"/>
      <c r="V82" s="34">
        <f t="shared" si="21"/>
        <v>0</v>
      </c>
      <c r="W82" s="34">
        <f t="shared" si="22"/>
        <v>0</v>
      </c>
      <c r="X82" s="34">
        <f t="shared" si="23"/>
        <v>0</v>
      </c>
      <c r="Y82" s="74">
        <f t="shared" si="24"/>
        <v>0</v>
      </c>
      <c r="Z82" s="217"/>
      <c r="AA82" s="211"/>
      <c r="AB82" s="211"/>
      <c r="AC82" s="211"/>
      <c r="AD82" s="211"/>
      <c r="AE82" s="211"/>
      <c r="AF82" s="211"/>
      <c r="AG82" s="211"/>
      <c r="AH82" s="211"/>
      <c r="AI82" s="214"/>
      <c r="AJ82" s="214"/>
    </row>
    <row r="83" spans="1:36" s="50" customFormat="1" ht="15.75" x14ac:dyDescent="0.25">
      <c r="A83" s="111"/>
      <c r="B83" s="114"/>
      <c r="C83" s="120"/>
      <c r="D83" s="120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95"/>
      <c r="S83" s="395"/>
      <c r="T83" s="395"/>
      <c r="U83" s="395"/>
      <c r="V83" s="34">
        <f t="shared" ref="V83:V93" si="31">IF(AND(F83=0,G83=0,H83=0),0,IF(AND(F83=0,G83=0),H83,IF(AND(F83=0,H83=0),G83,IF(AND(G83=0,H83=0),F83,IF(F83=0,(G83+H83)/2,IF(G83=0,(F83+H83)/2,IF(H83=0,(F83+G83)/2,(F83+G83+H83)/3)))))))</f>
        <v>0</v>
      </c>
      <c r="W83" s="34">
        <f t="shared" ref="W83:W93" si="32">IF(AND(I83=0,J83=0,K83=0),0,IF(AND(I83=0,J83=0),K83,IF(AND(I83=0,K83=0),J83,IF(AND(J83=0,K83=0),I83,IF(I83=0,(J83+K83)/2,IF(J83=0,(I83+K83)/2,IF(K83=0,(I83+J83)/2,(I83+J83+K83)/3)))))))</f>
        <v>0</v>
      </c>
      <c r="X83" s="34">
        <f t="shared" ref="X83:X93" si="33">IF(AND(L83=0,M83=0,N83=0),0,IF(AND(L83=0,M83=0),N83,IF(AND(L83=0,N83=0),M83,IF(AND(M83=0,N83=0),L83,IF(L83=0,(M83+N83)/2,IF(M83=0,(L83+N83)/2,IF(N83=0,(L83+M83)/2,(L83+M83+N83)/3)))))))</f>
        <v>0</v>
      </c>
      <c r="Y83" s="74">
        <f t="shared" ref="Y83:Y93" si="34">IF(AND(O83=0,P83=0,Q83=0),0,IF(AND(O83=0,P83=0),Q83,IF(AND(O83=0,Q83=0),P83,IF(AND(P83=0,Q83=0),O83,IF(O83=0,(P83+Q83)/2,IF(P83=0,(O83+Q83)/2,IF(Q83=0,(O83+P83)/2,(O83+P83+Q83)/3)))))))</f>
        <v>0</v>
      </c>
      <c r="Z83" s="217"/>
      <c r="AA83" s="211"/>
      <c r="AB83" s="211"/>
      <c r="AC83" s="211"/>
      <c r="AD83" s="211"/>
      <c r="AE83" s="211"/>
      <c r="AF83" s="211"/>
      <c r="AG83" s="211"/>
      <c r="AH83" s="211"/>
      <c r="AI83" s="214"/>
      <c r="AJ83" s="214"/>
    </row>
    <row r="84" spans="1:36" s="50" customFormat="1" ht="16.5" thickBot="1" x14ac:dyDescent="0.3">
      <c r="A84" s="112"/>
      <c r="B84" s="115"/>
      <c r="C84" s="121"/>
      <c r="D84" s="12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6"/>
      <c r="S84" s="396"/>
      <c r="T84" s="396"/>
      <c r="U84" s="396"/>
      <c r="V84" s="35">
        <f t="shared" si="31"/>
        <v>0</v>
      </c>
      <c r="W84" s="35">
        <f t="shared" si="32"/>
        <v>0</v>
      </c>
      <c r="X84" s="35">
        <f t="shared" si="33"/>
        <v>0</v>
      </c>
      <c r="Y84" s="75">
        <f t="shared" si="34"/>
        <v>0</v>
      </c>
      <c r="Z84" s="218"/>
      <c r="AA84" s="212"/>
      <c r="AB84" s="212"/>
      <c r="AC84" s="212"/>
      <c r="AD84" s="212"/>
      <c r="AE84" s="212"/>
      <c r="AF84" s="212"/>
      <c r="AG84" s="212"/>
      <c r="AH84" s="212"/>
      <c r="AI84" s="215"/>
      <c r="AJ84" s="215"/>
    </row>
    <row r="85" spans="1:36" s="50" customFormat="1" ht="15.75" x14ac:dyDescent="0.25">
      <c r="A85" s="123">
        <v>11</v>
      </c>
      <c r="B85" s="124" t="s">
        <v>258</v>
      </c>
      <c r="C85" s="119" t="s">
        <v>508</v>
      </c>
      <c r="D85" s="119">
        <f>63*0.9</f>
        <v>56.7</v>
      </c>
      <c r="E85" s="392" t="s">
        <v>616</v>
      </c>
      <c r="F85" s="392">
        <v>0</v>
      </c>
      <c r="G85" s="392">
        <v>0</v>
      </c>
      <c r="H85" s="392">
        <v>0</v>
      </c>
      <c r="I85" s="392">
        <v>0</v>
      </c>
      <c r="J85" s="392">
        <v>0</v>
      </c>
      <c r="K85" s="392">
        <v>0</v>
      </c>
      <c r="L85" s="392">
        <v>16.7</v>
      </c>
      <c r="M85" s="392">
        <v>2.6</v>
      </c>
      <c r="N85" s="392">
        <v>13.1</v>
      </c>
      <c r="O85" s="392">
        <v>13.2</v>
      </c>
      <c r="P85" s="392">
        <v>7.3</v>
      </c>
      <c r="Q85" s="392">
        <v>19.3</v>
      </c>
      <c r="R85" s="408"/>
      <c r="S85" s="408"/>
      <c r="T85" s="408">
        <v>400</v>
      </c>
      <c r="U85" s="408">
        <v>400</v>
      </c>
      <c r="V85" s="38">
        <f t="shared" si="31"/>
        <v>0</v>
      </c>
      <c r="W85" s="38">
        <f t="shared" si="32"/>
        <v>0</v>
      </c>
      <c r="X85" s="38">
        <f t="shared" si="33"/>
        <v>10.799999999999999</v>
      </c>
      <c r="Y85" s="73">
        <f t="shared" si="34"/>
        <v>13.266666666666666</v>
      </c>
      <c r="Z85" s="221">
        <f>SUM(V85:V88)</f>
        <v>2.8000000000000003</v>
      </c>
      <c r="AA85" s="219">
        <f>SUM(W85:W88)</f>
        <v>2.8000000000000003</v>
      </c>
      <c r="AB85" s="219">
        <f>SUM(X85:X88)</f>
        <v>15</v>
      </c>
      <c r="AC85" s="219">
        <f>SUM(Y85:Y88)</f>
        <v>18.899999999999999</v>
      </c>
      <c r="AD85" s="210">
        <f t="shared" ref="AD85" si="35">Z85*0.38*0.9*SQRT(3)</f>
        <v>1.658611853327957</v>
      </c>
      <c r="AE85" s="210">
        <f t="shared" si="29"/>
        <v>1.658611853327957</v>
      </c>
      <c r="AF85" s="210">
        <f t="shared" si="29"/>
        <v>8.8854206428283398</v>
      </c>
      <c r="AG85" s="210">
        <f t="shared" si="29"/>
        <v>11.195630009963708</v>
      </c>
      <c r="AH85" s="219">
        <f>MAX(Z85:AC88)</f>
        <v>18.899999999999999</v>
      </c>
      <c r="AI85" s="213">
        <f t="shared" ref="AI85" si="36">AH85*0.38*0.9*SQRT(3)</f>
        <v>11.195630009963708</v>
      </c>
      <c r="AJ85" s="213">
        <f>D85-AI85</f>
        <v>45.504369990036295</v>
      </c>
    </row>
    <row r="86" spans="1:36" s="50" customFormat="1" ht="15.75" x14ac:dyDescent="0.25">
      <c r="A86" s="111"/>
      <c r="B86" s="114"/>
      <c r="C86" s="120"/>
      <c r="D86" s="120"/>
      <c r="E86" s="383" t="s">
        <v>617</v>
      </c>
      <c r="F86" s="383">
        <v>1.2</v>
      </c>
      <c r="G86" s="383">
        <v>4</v>
      </c>
      <c r="H86" s="383">
        <v>3.2</v>
      </c>
      <c r="I86" s="383">
        <v>1.2</v>
      </c>
      <c r="J86" s="383">
        <v>4</v>
      </c>
      <c r="K86" s="383">
        <v>3.2</v>
      </c>
      <c r="L86" s="383">
        <v>2.9</v>
      </c>
      <c r="M86" s="383">
        <v>5.4</v>
      </c>
      <c r="N86" s="383">
        <v>4.3</v>
      </c>
      <c r="O86" s="383">
        <v>7</v>
      </c>
      <c r="P86" s="383">
        <v>5.5</v>
      </c>
      <c r="Q86" s="383">
        <v>4.4000000000000004</v>
      </c>
      <c r="R86" s="394">
        <v>412</v>
      </c>
      <c r="S86" s="394">
        <v>412</v>
      </c>
      <c r="T86" s="394">
        <v>400</v>
      </c>
      <c r="U86" s="394">
        <v>400</v>
      </c>
      <c r="V86" s="34">
        <f t="shared" si="31"/>
        <v>2.8000000000000003</v>
      </c>
      <c r="W86" s="34">
        <f t="shared" si="32"/>
        <v>2.8000000000000003</v>
      </c>
      <c r="X86" s="34">
        <f t="shared" si="33"/>
        <v>4.2</v>
      </c>
      <c r="Y86" s="74">
        <f t="shared" si="34"/>
        <v>5.6333333333333329</v>
      </c>
      <c r="Z86" s="217"/>
      <c r="AA86" s="211"/>
      <c r="AB86" s="211"/>
      <c r="AC86" s="211"/>
      <c r="AD86" s="211"/>
      <c r="AE86" s="211"/>
      <c r="AF86" s="211"/>
      <c r="AG86" s="211"/>
      <c r="AH86" s="211"/>
      <c r="AI86" s="214"/>
      <c r="AJ86" s="214"/>
    </row>
    <row r="87" spans="1:36" s="50" customFormat="1" ht="15.75" x14ac:dyDescent="0.25">
      <c r="A87" s="111"/>
      <c r="B87" s="114"/>
      <c r="C87" s="120"/>
      <c r="D87" s="120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95"/>
      <c r="S87" s="395"/>
      <c r="T87" s="395"/>
      <c r="U87" s="395"/>
      <c r="V87" s="34">
        <f t="shared" si="31"/>
        <v>0</v>
      </c>
      <c r="W87" s="34">
        <f t="shared" si="32"/>
        <v>0</v>
      </c>
      <c r="X87" s="34">
        <f t="shared" si="33"/>
        <v>0</v>
      </c>
      <c r="Y87" s="74">
        <f t="shared" si="34"/>
        <v>0</v>
      </c>
      <c r="Z87" s="217"/>
      <c r="AA87" s="211"/>
      <c r="AB87" s="211"/>
      <c r="AC87" s="211"/>
      <c r="AD87" s="211"/>
      <c r="AE87" s="211"/>
      <c r="AF87" s="211"/>
      <c r="AG87" s="211"/>
      <c r="AH87" s="211"/>
      <c r="AI87" s="214"/>
      <c r="AJ87" s="214"/>
    </row>
    <row r="88" spans="1:36" s="50" customFormat="1" ht="16.5" thickBot="1" x14ac:dyDescent="0.3">
      <c r="A88" s="112"/>
      <c r="B88" s="115"/>
      <c r="C88" s="121"/>
      <c r="D88" s="12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6"/>
      <c r="S88" s="396"/>
      <c r="T88" s="396"/>
      <c r="U88" s="396"/>
      <c r="V88" s="35">
        <f t="shared" si="31"/>
        <v>0</v>
      </c>
      <c r="W88" s="35">
        <f t="shared" si="32"/>
        <v>0</v>
      </c>
      <c r="X88" s="35">
        <f t="shared" si="33"/>
        <v>0</v>
      </c>
      <c r="Y88" s="75">
        <f t="shared" si="34"/>
        <v>0</v>
      </c>
      <c r="Z88" s="218"/>
      <c r="AA88" s="212"/>
      <c r="AB88" s="212"/>
      <c r="AC88" s="212"/>
      <c r="AD88" s="212"/>
      <c r="AE88" s="212"/>
      <c r="AF88" s="212"/>
      <c r="AG88" s="212"/>
      <c r="AH88" s="212"/>
      <c r="AI88" s="215"/>
      <c r="AJ88" s="215"/>
    </row>
    <row r="89" spans="1:36" s="50" customFormat="1" ht="15.75" x14ac:dyDescent="0.25">
      <c r="A89" s="123">
        <v>12</v>
      </c>
      <c r="B89" s="124" t="s">
        <v>53</v>
      </c>
      <c r="C89" s="119" t="s">
        <v>19</v>
      </c>
      <c r="D89" s="119">
        <f>160*0.9</f>
        <v>144</v>
      </c>
      <c r="E89" s="392" t="s">
        <v>618</v>
      </c>
      <c r="F89" s="392">
        <v>3.7</v>
      </c>
      <c r="G89" s="392">
        <v>0</v>
      </c>
      <c r="H89" s="392">
        <v>3</v>
      </c>
      <c r="I89" s="392">
        <v>3.7</v>
      </c>
      <c r="J89" s="392">
        <v>0</v>
      </c>
      <c r="K89" s="392">
        <v>3</v>
      </c>
      <c r="L89" s="392">
        <v>7.5</v>
      </c>
      <c r="M89" s="392">
        <v>2.9</v>
      </c>
      <c r="N89" s="392">
        <v>18</v>
      </c>
      <c r="O89" s="392">
        <v>11.7</v>
      </c>
      <c r="P89" s="392">
        <v>8.4</v>
      </c>
      <c r="Q89" s="392">
        <v>15.8</v>
      </c>
      <c r="R89" s="408">
        <v>372</v>
      </c>
      <c r="S89" s="408">
        <v>372</v>
      </c>
      <c r="T89" s="408">
        <v>381</v>
      </c>
      <c r="U89" s="408">
        <v>381</v>
      </c>
      <c r="V89" s="38">
        <f t="shared" si="31"/>
        <v>3.35</v>
      </c>
      <c r="W89" s="38">
        <f t="shared" si="32"/>
        <v>3.35</v>
      </c>
      <c r="X89" s="38">
        <f t="shared" si="33"/>
        <v>9.4666666666666668</v>
      </c>
      <c r="Y89" s="73">
        <f t="shared" si="34"/>
        <v>11.966666666666669</v>
      </c>
      <c r="Z89" s="221">
        <f>SUM(V89:V92)</f>
        <v>3.35</v>
      </c>
      <c r="AA89" s="219">
        <f>SUM(W89:W92)</f>
        <v>3.35</v>
      </c>
      <c r="AB89" s="219">
        <f>SUM(X89:X92)</f>
        <v>9.4666666666666668</v>
      </c>
      <c r="AC89" s="219">
        <f>SUM(Y89:Y92)</f>
        <v>11.966666666666669</v>
      </c>
      <c r="AD89" s="210">
        <f t="shared" ref="AD89" si="37">Z89*0.38*0.9*SQRT(3)</f>
        <v>1.984410610231663</v>
      </c>
      <c r="AE89" s="210">
        <f t="shared" si="29"/>
        <v>1.984410610231663</v>
      </c>
      <c r="AF89" s="210">
        <f t="shared" si="29"/>
        <v>5.6076876945849969</v>
      </c>
      <c r="AG89" s="210">
        <f t="shared" si="29"/>
        <v>7.0885911350563884</v>
      </c>
      <c r="AH89" s="219">
        <f>MAX(Z89:AC92)</f>
        <v>11.966666666666669</v>
      </c>
      <c r="AI89" s="213">
        <f t="shared" ref="AI89" si="38">AH89*0.38*0.9*SQRT(3)</f>
        <v>7.0885911350563884</v>
      </c>
      <c r="AJ89" s="213">
        <f>D89-AI89</f>
        <v>136.91140886494361</v>
      </c>
    </row>
    <row r="90" spans="1:36" s="50" customFormat="1" ht="15.75" x14ac:dyDescent="0.25">
      <c r="A90" s="111"/>
      <c r="B90" s="114"/>
      <c r="C90" s="120"/>
      <c r="D90" s="120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94"/>
      <c r="S90" s="394"/>
      <c r="T90" s="394"/>
      <c r="U90" s="394"/>
      <c r="V90" s="34">
        <f t="shared" si="31"/>
        <v>0</v>
      </c>
      <c r="W90" s="34">
        <f t="shared" si="32"/>
        <v>0</v>
      </c>
      <c r="X90" s="34">
        <f t="shared" si="33"/>
        <v>0</v>
      </c>
      <c r="Y90" s="74">
        <f t="shared" si="34"/>
        <v>0</v>
      </c>
      <c r="Z90" s="217"/>
      <c r="AA90" s="211"/>
      <c r="AB90" s="211"/>
      <c r="AC90" s="211"/>
      <c r="AD90" s="211"/>
      <c r="AE90" s="211"/>
      <c r="AF90" s="211"/>
      <c r="AG90" s="211"/>
      <c r="AH90" s="211"/>
      <c r="AI90" s="214"/>
      <c r="AJ90" s="214"/>
    </row>
    <row r="91" spans="1:36" s="50" customFormat="1" ht="15.75" x14ac:dyDescent="0.25">
      <c r="A91" s="111"/>
      <c r="B91" s="114"/>
      <c r="C91" s="120"/>
      <c r="D91" s="120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95"/>
      <c r="S91" s="395"/>
      <c r="T91" s="395"/>
      <c r="U91" s="395"/>
      <c r="V91" s="34">
        <f t="shared" si="31"/>
        <v>0</v>
      </c>
      <c r="W91" s="34">
        <f t="shared" si="32"/>
        <v>0</v>
      </c>
      <c r="X91" s="34">
        <f t="shared" si="33"/>
        <v>0</v>
      </c>
      <c r="Y91" s="74">
        <f t="shared" si="34"/>
        <v>0</v>
      </c>
      <c r="Z91" s="217"/>
      <c r="AA91" s="211"/>
      <c r="AB91" s="211"/>
      <c r="AC91" s="211"/>
      <c r="AD91" s="211"/>
      <c r="AE91" s="211"/>
      <c r="AF91" s="211"/>
      <c r="AG91" s="211"/>
      <c r="AH91" s="211"/>
      <c r="AI91" s="214"/>
      <c r="AJ91" s="214"/>
    </row>
    <row r="92" spans="1:36" s="50" customFormat="1" ht="16.5" thickBot="1" x14ac:dyDescent="0.3">
      <c r="A92" s="112"/>
      <c r="B92" s="115"/>
      <c r="C92" s="121"/>
      <c r="D92" s="121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6"/>
      <c r="S92" s="396"/>
      <c r="T92" s="396"/>
      <c r="U92" s="396"/>
      <c r="V92" s="35">
        <f t="shared" si="31"/>
        <v>0</v>
      </c>
      <c r="W92" s="35">
        <f t="shared" si="32"/>
        <v>0</v>
      </c>
      <c r="X92" s="35">
        <f t="shared" si="33"/>
        <v>0</v>
      </c>
      <c r="Y92" s="75">
        <f t="shared" si="34"/>
        <v>0</v>
      </c>
      <c r="Z92" s="218"/>
      <c r="AA92" s="212"/>
      <c r="AB92" s="212"/>
      <c r="AC92" s="212"/>
      <c r="AD92" s="212"/>
      <c r="AE92" s="212"/>
      <c r="AF92" s="212"/>
      <c r="AG92" s="212"/>
      <c r="AH92" s="212"/>
      <c r="AI92" s="215"/>
      <c r="AJ92" s="215"/>
    </row>
    <row r="93" spans="1:36" s="50" customFormat="1" ht="15.75" x14ac:dyDescent="0.25">
      <c r="A93" s="123">
        <v>13</v>
      </c>
      <c r="B93" s="124" t="s">
        <v>60</v>
      </c>
      <c r="C93" s="119" t="s">
        <v>22</v>
      </c>
      <c r="D93" s="119">
        <f>250*0.9</f>
        <v>225</v>
      </c>
      <c r="E93" s="392" t="s">
        <v>619</v>
      </c>
      <c r="F93" s="392">
        <v>27.3</v>
      </c>
      <c r="G93" s="392">
        <v>27.5</v>
      </c>
      <c r="H93" s="392">
        <v>27.4</v>
      </c>
      <c r="I93" s="392">
        <v>27.3</v>
      </c>
      <c r="J93" s="392">
        <v>27.4</v>
      </c>
      <c r="K93" s="392">
        <v>27.8</v>
      </c>
      <c r="L93" s="392">
        <v>51.8</v>
      </c>
      <c r="M93" s="392">
        <v>57.8</v>
      </c>
      <c r="N93" s="392">
        <v>70.599999999999994</v>
      </c>
      <c r="O93" s="392">
        <v>53.1</v>
      </c>
      <c r="P93" s="392">
        <v>45.6</v>
      </c>
      <c r="Q93" s="392">
        <v>65.2</v>
      </c>
      <c r="R93" s="408">
        <v>380</v>
      </c>
      <c r="S93" s="408">
        <v>380</v>
      </c>
      <c r="T93" s="408">
        <v>393</v>
      </c>
      <c r="U93" s="408">
        <v>393</v>
      </c>
      <c r="V93" s="38">
        <f t="shared" si="31"/>
        <v>27.399999999999995</v>
      </c>
      <c r="W93" s="38">
        <f t="shared" si="32"/>
        <v>27.5</v>
      </c>
      <c r="X93" s="38">
        <f t="shared" si="33"/>
        <v>60.066666666666663</v>
      </c>
      <c r="Y93" s="73">
        <f t="shared" si="34"/>
        <v>54.633333333333333</v>
      </c>
      <c r="Z93" s="221">
        <f>SUM(V93:V96)</f>
        <v>27.399999999999995</v>
      </c>
      <c r="AA93" s="219">
        <f>SUM(W93:W96)</f>
        <v>27.5</v>
      </c>
      <c r="AB93" s="219">
        <f>SUM(X93:X96)</f>
        <v>60.066666666666663</v>
      </c>
      <c r="AC93" s="219">
        <f>SUM(Y93:Y96)</f>
        <v>54.633333333333333</v>
      </c>
      <c r="AD93" s="210">
        <f t="shared" ref="AD93" si="39">Z93*0.38*0.9*SQRT(3)</f>
        <v>16.230701707566432</v>
      </c>
      <c r="AE93" s="210">
        <f t="shared" si="29"/>
        <v>16.289937845185289</v>
      </c>
      <c r="AF93" s="210">
        <f t="shared" si="29"/>
        <v>35.581173329725928</v>
      </c>
      <c r="AG93" s="210">
        <f t="shared" si="29"/>
        <v>32.362676519101441</v>
      </c>
      <c r="AH93" s="219">
        <f>MAX(Z93:AC96)</f>
        <v>60.066666666666663</v>
      </c>
      <c r="AI93" s="213">
        <f t="shared" ref="AI93" si="40">AH93*0.38*0.9*SQRT(3)</f>
        <v>35.581173329725928</v>
      </c>
      <c r="AJ93" s="213">
        <f>D93-AI93</f>
        <v>189.41882667027409</v>
      </c>
    </row>
    <row r="94" spans="1:36" s="50" customFormat="1" ht="15.75" x14ac:dyDescent="0.25">
      <c r="A94" s="111"/>
      <c r="B94" s="114"/>
      <c r="C94" s="120"/>
      <c r="D94" s="120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94"/>
      <c r="S94" s="394"/>
      <c r="T94" s="394"/>
      <c r="U94" s="394"/>
      <c r="V94" s="34">
        <f t="shared" ref="V94:V120" si="41">IF(AND(F94=0,G94=0,H94=0),0,IF(AND(F94=0,G94=0),H94,IF(AND(F94=0,H94=0),G94,IF(AND(G94=0,H94=0),F94,IF(F94=0,(G94+H94)/2,IF(G94=0,(F94+H94)/2,IF(H94=0,(F94+G94)/2,(F94+G94+H94)/3)))))))</f>
        <v>0</v>
      </c>
      <c r="W94" s="34">
        <f t="shared" ref="W94:W120" si="42">IF(AND(I94=0,J94=0,K94=0),0,IF(AND(I94=0,J94=0),K94,IF(AND(I94=0,K94=0),J94,IF(AND(J94=0,K94=0),I94,IF(I94=0,(J94+K94)/2,IF(J94=0,(I94+K94)/2,IF(K94=0,(I94+J94)/2,(I94+J94+K94)/3)))))))</f>
        <v>0</v>
      </c>
      <c r="X94" s="34">
        <f t="shared" ref="X94:X120" si="43">IF(AND(L94=0,M94=0,N94=0),0,IF(AND(L94=0,M94=0),N94,IF(AND(L94=0,N94=0),M94,IF(AND(M94=0,N94=0),L94,IF(L94=0,(M94+N94)/2,IF(M94=0,(L94+N94)/2,IF(N94=0,(L94+M94)/2,(L94+M94+N94)/3)))))))</f>
        <v>0</v>
      </c>
      <c r="Y94" s="74">
        <f t="shared" ref="Y94:Y120" si="44">IF(AND(O94=0,P94=0,Q94=0),0,IF(AND(O94=0,P94=0),Q94,IF(AND(O94=0,Q94=0),P94,IF(AND(P94=0,Q94=0),O94,IF(O94=0,(P94+Q94)/2,IF(P94=0,(O94+Q94)/2,IF(Q94=0,(O94+P94)/2,(O94+P94+Q94)/3)))))))</f>
        <v>0</v>
      </c>
      <c r="Z94" s="217"/>
      <c r="AA94" s="211"/>
      <c r="AB94" s="211"/>
      <c r="AC94" s="211"/>
      <c r="AD94" s="211"/>
      <c r="AE94" s="211"/>
      <c r="AF94" s="211"/>
      <c r="AG94" s="211"/>
      <c r="AH94" s="211"/>
      <c r="AI94" s="214"/>
      <c r="AJ94" s="214"/>
    </row>
    <row r="95" spans="1:36" s="50" customFormat="1" ht="15.75" x14ac:dyDescent="0.25">
      <c r="A95" s="111"/>
      <c r="B95" s="114"/>
      <c r="C95" s="120"/>
      <c r="D95" s="120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95"/>
      <c r="S95" s="395"/>
      <c r="T95" s="395"/>
      <c r="U95" s="395"/>
      <c r="V95" s="34">
        <f t="shared" si="41"/>
        <v>0</v>
      </c>
      <c r="W95" s="34">
        <f t="shared" si="42"/>
        <v>0</v>
      </c>
      <c r="X95" s="34">
        <f t="shared" si="43"/>
        <v>0</v>
      </c>
      <c r="Y95" s="74">
        <f t="shared" si="44"/>
        <v>0</v>
      </c>
      <c r="Z95" s="217"/>
      <c r="AA95" s="211"/>
      <c r="AB95" s="211"/>
      <c r="AC95" s="211"/>
      <c r="AD95" s="211"/>
      <c r="AE95" s="211"/>
      <c r="AF95" s="211"/>
      <c r="AG95" s="211"/>
      <c r="AH95" s="211"/>
      <c r="AI95" s="214"/>
      <c r="AJ95" s="214"/>
    </row>
    <row r="96" spans="1:36" s="50" customFormat="1" ht="16.5" thickBot="1" x14ac:dyDescent="0.3">
      <c r="A96" s="112"/>
      <c r="B96" s="115"/>
      <c r="C96" s="121"/>
      <c r="D96" s="12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6"/>
      <c r="S96" s="396"/>
      <c r="T96" s="396"/>
      <c r="U96" s="396"/>
      <c r="V96" s="35">
        <f t="shared" si="41"/>
        <v>0</v>
      </c>
      <c r="W96" s="35">
        <f t="shared" si="42"/>
        <v>0</v>
      </c>
      <c r="X96" s="35">
        <f t="shared" si="43"/>
        <v>0</v>
      </c>
      <c r="Y96" s="75">
        <f t="shared" si="44"/>
        <v>0</v>
      </c>
      <c r="Z96" s="218"/>
      <c r="AA96" s="212"/>
      <c r="AB96" s="212"/>
      <c r="AC96" s="212"/>
      <c r="AD96" s="212"/>
      <c r="AE96" s="212"/>
      <c r="AF96" s="212"/>
      <c r="AG96" s="212"/>
      <c r="AH96" s="212"/>
      <c r="AI96" s="215"/>
      <c r="AJ96" s="215"/>
    </row>
    <row r="97" spans="1:36" s="50" customFormat="1" ht="31.5" x14ac:dyDescent="0.25">
      <c r="A97" s="123">
        <v>14</v>
      </c>
      <c r="B97" s="124" t="s">
        <v>62</v>
      </c>
      <c r="C97" s="119" t="s">
        <v>22</v>
      </c>
      <c r="D97" s="119">
        <f>250*0.9</f>
        <v>225</v>
      </c>
      <c r="E97" s="392" t="s">
        <v>620</v>
      </c>
      <c r="F97" s="392">
        <v>7.0000000000000007E-2</v>
      </c>
      <c r="G97" s="392">
        <v>6.1</v>
      </c>
      <c r="H97" s="392">
        <v>1.2</v>
      </c>
      <c r="I97" s="392">
        <v>0.6</v>
      </c>
      <c r="J97" s="392">
        <v>4.5</v>
      </c>
      <c r="K97" s="392">
        <v>1.1000000000000001</v>
      </c>
      <c r="L97" s="392">
        <v>35.6</v>
      </c>
      <c r="M97" s="392">
        <v>1.2</v>
      </c>
      <c r="N97" s="392">
        <v>0.9</v>
      </c>
      <c r="O97" s="392">
        <v>35.799999999999997</v>
      </c>
      <c r="P97" s="392">
        <v>15</v>
      </c>
      <c r="Q97" s="392">
        <v>0.8</v>
      </c>
      <c r="R97" s="408">
        <v>395</v>
      </c>
      <c r="S97" s="408">
        <v>395</v>
      </c>
      <c r="T97" s="408">
        <v>398</v>
      </c>
      <c r="U97" s="408">
        <v>398</v>
      </c>
      <c r="V97" s="38">
        <f t="shared" si="41"/>
        <v>2.4566666666666666</v>
      </c>
      <c r="W97" s="38">
        <f t="shared" si="42"/>
        <v>2.0666666666666664</v>
      </c>
      <c r="X97" s="38">
        <f t="shared" si="43"/>
        <v>12.566666666666668</v>
      </c>
      <c r="Y97" s="73">
        <f t="shared" si="44"/>
        <v>17.2</v>
      </c>
      <c r="Z97" s="221">
        <f>SUM(V97:V100)</f>
        <v>2.4566666666666666</v>
      </c>
      <c r="AA97" s="219">
        <f>SUM(W97:W100)</f>
        <v>2.0666666666666664</v>
      </c>
      <c r="AB97" s="219">
        <f>SUM(X97:X100)</f>
        <v>12.566666666666668</v>
      </c>
      <c r="AC97" s="219">
        <f>SUM(Y97:Y100)</f>
        <v>17.2</v>
      </c>
      <c r="AD97" s="210">
        <f t="shared" ref="AD97:AG101" si="45">Z97*0.38*0.9*SQRT(3)</f>
        <v>1.4552344475032193</v>
      </c>
      <c r="AE97" s="210">
        <f t="shared" si="45"/>
        <v>1.2242135107896821</v>
      </c>
      <c r="AF97" s="210">
        <f t="shared" si="45"/>
        <v>7.4440079607695209</v>
      </c>
      <c r="AG97" s="210">
        <f t="shared" si="45"/>
        <v>10.188615670443163</v>
      </c>
      <c r="AH97" s="219">
        <f>MAX(Z97:AC100)</f>
        <v>17.2</v>
      </c>
      <c r="AI97" s="213">
        <f t="shared" ref="AI97" si="46">AH97*0.38*0.9*SQRT(3)</f>
        <v>10.188615670443163</v>
      </c>
      <c r="AJ97" s="213">
        <f>D97-AI97</f>
        <v>214.81138432955683</v>
      </c>
    </row>
    <row r="98" spans="1:36" s="50" customFormat="1" ht="15.75" x14ac:dyDescent="0.25">
      <c r="A98" s="111"/>
      <c r="B98" s="114"/>
      <c r="C98" s="120"/>
      <c r="D98" s="120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94"/>
      <c r="S98" s="394"/>
      <c r="T98" s="394"/>
      <c r="U98" s="394"/>
      <c r="V98" s="34">
        <f t="shared" si="41"/>
        <v>0</v>
      </c>
      <c r="W98" s="34">
        <f t="shared" si="42"/>
        <v>0</v>
      </c>
      <c r="X98" s="34">
        <f t="shared" si="43"/>
        <v>0</v>
      </c>
      <c r="Y98" s="74">
        <f t="shared" si="44"/>
        <v>0</v>
      </c>
      <c r="Z98" s="217"/>
      <c r="AA98" s="211"/>
      <c r="AB98" s="211"/>
      <c r="AC98" s="211"/>
      <c r="AD98" s="211"/>
      <c r="AE98" s="211"/>
      <c r="AF98" s="211"/>
      <c r="AG98" s="211"/>
      <c r="AH98" s="211"/>
      <c r="AI98" s="214"/>
      <c r="AJ98" s="214"/>
    </row>
    <row r="99" spans="1:36" s="50" customFormat="1" ht="15.75" x14ac:dyDescent="0.25">
      <c r="A99" s="111"/>
      <c r="B99" s="114"/>
      <c r="C99" s="120"/>
      <c r="D99" s="120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95"/>
      <c r="S99" s="395"/>
      <c r="T99" s="395"/>
      <c r="U99" s="395"/>
      <c r="V99" s="34">
        <f t="shared" si="41"/>
        <v>0</v>
      </c>
      <c r="W99" s="34">
        <f t="shared" si="42"/>
        <v>0</v>
      </c>
      <c r="X99" s="34">
        <f t="shared" si="43"/>
        <v>0</v>
      </c>
      <c r="Y99" s="74">
        <f t="shared" si="44"/>
        <v>0</v>
      </c>
      <c r="Z99" s="217"/>
      <c r="AA99" s="211"/>
      <c r="AB99" s="211"/>
      <c r="AC99" s="211"/>
      <c r="AD99" s="211"/>
      <c r="AE99" s="211"/>
      <c r="AF99" s="211"/>
      <c r="AG99" s="211"/>
      <c r="AH99" s="211"/>
      <c r="AI99" s="214"/>
      <c r="AJ99" s="214"/>
    </row>
    <row r="100" spans="1:36" s="50" customFormat="1" ht="16.5" thickBot="1" x14ac:dyDescent="0.3">
      <c r="A100" s="112"/>
      <c r="B100" s="115"/>
      <c r="C100" s="121"/>
      <c r="D100" s="12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6"/>
      <c r="S100" s="396"/>
      <c r="T100" s="396"/>
      <c r="U100" s="396"/>
      <c r="V100" s="35">
        <f t="shared" si="41"/>
        <v>0</v>
      </c>
      <c r="W100" s="35">
        <f t="shared" si="42"/>
        <v>0</v>
      </c>
      <c r="X100" s="35">
        <f t="shared" si="43"/>
        <v>0</v>
      </c>
      <c r="Y100" s="75">
        <f t="shared" si="44"/>
        <v>0</v>
      </c>
      <c r="Z100" s="218"/>
      <c r="AA100" s="212"/>
      <c r="AB100" s="212"/>
      <c r="AC100" s="212"/>
      <c r="AD100" s="212"/>
      <c r="AE100" s="212"/>
      <c r="AF100" s="212"/>
      <c r="AG100" s="212"/>
      <c r="AH100" s="212"/>
      <c r="AI100" s="215"/>
      <c r="AJ100" s="215"/>
    </row>
    <row r="101" spans="1:36" s="50" customFormat="1" ht="31.5" x14ac:dyDescent="0.25">
      <c r="A101" s="123">
        <v>15</v>
      </c>
      <c r="B101" s="124" t="s">
        <v>66</v>
      </c>
      <c r="C101" s="132" t="s">
        <v>666</v>
      </c>
      <c r="D101" s="132">
        <f>(1000+1000)*0.9</f>
        <v>1800</v>
      </c>
      <c r="E101" s="392" t="s">
        <v>621</v>
      </c>
      <c r="F101" s="392">
        <v>1.5</v>
      </c>
      <c r="G101" s="392">
        <v>0</v>
      </c>
      <c r="H101" s="392">
        <v>0</v>
      </c>
      <c r="I101" s="392">
        <v>1.9</v>
      </c>
      <c r="J101" s="392">
        <v>0</v>
      </c>
      <c r="K101" s="392">
        <v>0</v>
      </c>
      <c r="L101" s="392"/>
      <c r="M101" s="392"/>
      <c r="N101" s="392"/>
      <c r="O101" s="392"/>
      <c r="P101" s="392"/>
      <c r="Q101" s="392"/>
      <c r="R101" s="408">
        <v>388</v>
      </c>
      <c r="S101" s="408">
        <v>388</v>
      </c>
      <c r="T101" s="408"/>
      <c r="U101" s="408"/>
      <c r="V101" s="38">
        <f t="shared" si="41"/>
        <v>1.5</v>
      </c>
      <c r="W101" s="38">
        <f t="shared" si="42"/>
        <v>1.9</v>
      </c>
      <c r="X101" s="38">
        <f t="shared" si="43"/>
        <v>0</v>
      </c>
      <c r="Y101" s="73">
        <f t="shared" si="44"/>
        <v>0</v>
      </c>
      <c r="Z101" s="221">
        <f>SUM(V101:V108)</f>
        <v>97.5</v>
      </c>
      <c r="AA101" s="219">
        <f>SUM(W101:W108)</f>
        <v>151.70666666666668</v>
      </c>
      <c r="AB101" s="219">
        <f>SUM(X101:X108)</f>
        <v>460.02333333333337</v>
      </c>
      <c r="AC101" s="219">
        <f>SUM(Y101:Y108)</f>
        <v>471</v>
      </c>
      <c r="AD101" s="210">
        <f t="shared" ref="AD101" si="47">Z101*0.38*0.9*SQRT(3)</f>
        <v>57.755234178384207</v>
      </c>
      <c r="AE101" s="210">
        <f t="shared" si="45"/>
        <v>89.865169843645205</v>
      </c>
      <c r="AF101" s="210">
        <f t="shared" si="45"/>
        <v>272.50005481218022</v>
      </c>
      <c r="AG101" s="210">
        <f t="shared" si="45"/>
        <v>279.00220818480989</v>
      </c>
      <c r="AH101" s="219">
        <f>MAX(Z101:AC108)</f>
        <v>471</v>
      </c>
      <c r="AI101" s="213">
        <f t="shared" ref="AI101" si="48">AH101*0.38*0.9*SQRT(3)</f>
        <v>279.00220818480989</v>
      </c>
      <c r="AJ101" s="213">
        <f>D101-AI101</f>
        <v>1520.9977918151901</v>
      </c>
    </row>
    <row r="102" spans="1:36" s="50" customFormat="1" ht="15.75" x14ac:dyDescent="0.25">
      <c r="A102" s="111"/>
      <c r="B102" s="114"/>
      <c r="C102" s="133"/>
      <c r="D102" s="133"/>
      <c r="E102" s="383" t="s">
        <v>622</v>
      </c>
      <c r="F102" s="383">
        <v>24.8</v>
      </c>
      <c r="G102" s="383">
        <v>47.9</v>
      </c>
      <c r="H102" s="383">
        <v>26.9</v>
      </c>
      <c r="I102" s="383">
        <v>24</v>
      </c>
      <c r="J102" s="383">
        <v>47</v>
      </c>
      <c r="K102" s="383">
        <v>26.9</v>
      </c>
      <c r="L102" s="383"/>
      <c r="M102" s="383"/>
      <c r="N102" s="383"/>
      <c r="O102" s="383"/>
      <c r="P102" s="383"/>
      <c r="Q102" s="383"/>
      <c r="R102" s="394">
        <v>388</v>
      </c>
      <c r="S102" s="394">
        <v>388</v>
      </c>
      <c r="T102" s="394"/>
      <c r="U102" s="394"/>
      <c r="V102" s="34">
        <f t="shared" si="41"/>
        <v>33.199999999999996</v>
      </c>
      <c r="W102" s="34">
        <f t="shared" si="42"/>
        <v>32.633333333333333</v>
      </c>
      <c r="X102" s="34">
        <f t="shared" si="43"/>
        <v>0</v>
      </c>
      <c r="Y102" s="74">
        <f t="shared" si="44"/>
        <v>0</v>
      </c>
      <c r="Z102" s="217"/>
      <c r="AA102" s="211"/>
      <c r="AB102" s="211"/>
      <c r="AC102" s="211"/>
      <c r="AD102" s="211"/>
      <c r="AE102" s="211"/>
      <c r="AF102" s="211"/>
      <c r="AG102" s="211"/>
      <c r="AH102" s="211"/>
      <c r="AI102" s="214"/>
      <c r="AJ102" s="214"/>
    </row>
    <row r="103" spans="1:36" s="50" customFormat="1" ht="15.75" x14ac:dyDescent="0.25">
      <c r="A103" s="111"/>
      <c r="B103" s="114"/>
      <c r="C103" s="133"/>
      <c r="D103" s="133"/>
      <c r="E103" s="385" t="s">
        <v>623</v>
      </c>
      <c r="F103" s="385">
        <v>37.799999999999997</v>
      </c>
      <c r="G103" s="385">
        <v>33.9</v>
      </c>
      <c r="H103" s="385">
        <v>46.6</v>
      </c>
      <c r="I103" s="385">
        <v>91.6</v>
      </c>
      <c r="J103" s="385">
        <v>87.4</v>
      </c>
      <c r="K103" s="385">
        <v>100.12</v>
      </c>
      <c r="L103" s="385">
        <v>358</v>
      </c>
      <c r="M103" s="385">
        <v>279</v>
      </c>
      <c r="N103" s="385">
        <v>298.10000000000002</v>
      </c>
      <c r="O103" s="385">
        <v>426</v>
      </c>
      <c r="P103" s="385">
        <v>413</v>
      </c>
      <c r="Q103" s="385">
        <v>355</v>
      </c>
      <c r="R103" s="394">
        <v>388</v>
      </c>
      <c r="S103" s="394">
        <v>388</v>
      </c>
      <c r="T103" s="394">
        <v>388</v>
      </c>
      <c r="U103" s="394">
        <v>388</v>
      </c>
      <c r="V103" s="34">
        <f t="shared" si="41"/>
        <v>39.43333333333333</v>
      </c>
      <c r="W103" s="34">
        <f t="shared" si="42"/>
        <v>93.04</v>
      </c>
      <c r="X103" s="34">
        <f t="shared" si="43"/>
        <v>311.7</v>
      </c>
      <c r="Y103" s="74">
        <f t="shared" si="44"/>
        <v>398</v>
      </c>
      <c r="Z103" s="217"/>
      <c r="AA103" s="211"/>
      <c r="AB103" s="211"/>
      <c r="AC103" s="211"/>
      <c r="AD103" s="211"/>
      <c r="AE103" s="211"/>
      <c r="AF103" s="211"/>
      <c r="AG103" s="211"/>
      <c r="AH103" s="211"/>
      <c r="AI103" s="214"/>
      <c r="AJ103" s="214"/>
    </row>
    <row r="104" spans="1:36" s="50" customFormat="1" ht="15.75" x14ac:dyDescent="0.25">
      <c r="A104" s="111"/>
      <c r="B104" s="114"/>
      <c r="C104" s="133"/>
      <c r="D104" s="133"/>
      <c r="E104" s="383" t="s">
        <v>624</v>
      </c>
      <c r="F104" s="383">
        <v>0</v>
      </c>
      <c r="G104" s="383">
        <v>0</v>
      </c>
      <c r="H104" s="383">
        <v>0</v>
      </c>
      <c r="I104" s="383">
        <v>0</v>
      </c>
      <c r="J104" s="383">
        <v>0</v>
      </c>
      <c r="K104" s="383">
        <v>0</v>
      </c>
      <c r="L104" s="383"/>
      <c r="M104" s="383"/>
      <c r="N104" s="383"/>
      <c r="O104" s="383"/>
      <c r="P104" s="383"/>
      <c r="Q104" s="383"/>
      <c r="R104" s="394"/>
      <c r="S104" s="394"/>
      <c r="T104" s="394"/>
      <c r="U104" s="394"/>
      <c r="V104" s="34">
        <f t="shared" si="41"/>
        <v>0</v>
      </c>
      <c r="W104" s="34">
        <f t="shared" si="42"/>
        <v>0</v>
      </c>
      <c r="X104" s="34">
        <f t="shared" si="43"/>
        <v>0</v>
      </c>
      <c r="Y104" s="74">
        <f t="shared" si="44"/>
        <v>0</v>
      </c>
      <c r="Z104" s="217"/>
      <c r="AA104" s="211"/>
      <c r="AB104" s="211"/>
      <c r="AC104" s="211"/>
      <c r="AD104" s="211"/>
      <c r="AE104" s="211"/>
      <c r="AF104" s="211"/>
      <c r="AG104" s="211"/>
      <c r="AH104" s="211"/>
      <c r="AI104" s="214"/>
      <c r="AJ104" s="214"/>
    </row>
    <row r="105" spans="1:36" s="50" customFormat="1" ht="15.75" x14ac:dyDescent="0.25">
      <c r="A105" s="111"/>
      <c r="B105" s="114"/>
      <c r="C105" s="133"/>
      <c r="D105" s="133"/>
      <c r="E105" s="385" t="s">
        <v>625</v>
      </c>
      <c r="F105" s="385">
        <v>22.5</v>
      </c>
      <c r="G105" s="385">
        <v>17.600000000000001</v>
      </c>
      <c r="H105" s="385">
        <v>20.399999999999999</v>
      </c>
      <c r="I105" s="385">
        <v>22.6</v>
      </c>
      <c r="J105" s="385">
        <v>13.2</v>
      </c>
      <c r="K105" s="385">
        <v>31.8</v>
      </c>
      <c r="L105" s="385">
        <v>90.8</v>
      </c>
      <c r="M105" s="385">
        <v>88.8</v>
      </c>
      <c r="N105" s="385">
        <v>80</v>
      </c>
      <c r="O105" s="385">
        <v>64</v>
      </c>
      <c r="P105" s="385">
        <v>70</v>
      </c>
      <c r="Q105" s="385">
        <v>41</v>
      </c>
      <c r="R105" s="395">
        <v>388</v>
      </c>
      <c r="S105" s="395">
        <v>388</v>
      </c>
      <c r="T105" s="395">
        <v>388</v>
      </c>
      <c r="U105" s="395">
        <v>388</v>
      </c>
      <c r="V105" s="34">
        <f t="shared" si="41"/>
        <v>20.166666666666668</v>
      </c>
      <c r="W105" s="34">
        <f t="shared" si="42"/>
        <v>22.533333333333331</v>
      </c>
      <c r="X105" s="34">
        <f t="shared" si="43"/>
        <v>86.533333333333346</v>
      </c>
      <c r="Y105" s="74">
        <f t="shared" si="44"/>
        <v>58.333333333333336</v>
      </c>
      <c r="Z105" s="217"/>
      <c r="AA105" s="211"/>
      <c r="AB105" s="211"/>
      <c r="AC105" s="211"/>
      <c r="AD105" s="211"/>
      <c r="AE105" s="211"/>
      <c r="AF105" s="211"/>
      <c r="AG105" s="211"/>
      <c r="AH105" s="211"/>
      <c r="AI105" s="214"/>
      <c r="AJ105" s="214"/>
    </row>
    <row r="106" spans="1:36" s="50" customFormat="1" ht="15.75" x14ac:dyDescent="0.25">
      <c r="A106" s="111"/>
      <c r="B106" s="114"/>
      <c r="C106" s="133"/>
      <c r="D106" s="133"/>
      <c r="E106" s="383" t="s">
        <v>626</v>
      </c>
      <c r="F106" s="383">
        <v>3.2</v>
      </c>
      <c r="G106" s="383">
        <v>0</v>
      </c>
      <c r="H106" s="383">
        <v>0</v>
      </c>
      <c r="I106" s="383">
        <v>2.9</v>
      </c>
      <c r="J106" s="383">
        <v>0.3</v>
      </c>
      <c r="K106" s="383">
        <v>0</v>
      </c>
      <c r="L106" s="383">
        <v>84.77</v>
      </c>
      <c r="M106" s="383">
        <v>15.7</v>
      </c>
      <c r="N106" s="383">
        <v>84.9</v>
      </c>
      <c r="O106" s="383">
        <v>18</v>
      </c>
      <c r="P106" s="383">
        <v>16</v>
      </c>
      <c r="Q106" s="383">
        <v>10</v>
      </c>
      <c r="R106" s="394">
        <v>388</v>
      </c>
      <c r="S106" s="394">
        <v>388</v>
      </c>
      <c r="T106" s="394">
        <v>388</v>
      </c>
      <c r="U106" s="394">
        <v>388</v>
      </c>
      <c r="V106" s="34">
        <f t="shared" si="41"/>
        <v>3.2</v>
      </c>
      <c r="W106" s="34">
        <f t="shared" si="42"/>
        <v>1.5999999999999999</v>
      </c>
      <c r="X106" s="34">
        <f t="shared" si="43"/>
        <v>61.79</v>
      </c>
      <c r="Y106" s="74">
        <f t="shared" si="44"/>
        <v>14.666666666666666</v>
      </c>
      <c r="Z106" s="217"/>
      <c r="AA106" s="211"/>
      <c r="AB106" s="211"/>
      <c r="AC106" s="211"/>
      <c r="AD106" s="211"/>
      <c r="AE106" s="211"/>
      <c r="AF106" s="211"/>
      <c r="AG106" s="211"/>
      <c r="AH106" s="211"/>
      <c r="AI106" s="214"/>
      <c r="AJ106" s="214"/>
    </row>
    <row r="107" spans="1:36" s="50" customFormat="1" ht="15.75" x14ac:dyDescent="0.25">
      <c r="A107" s="111"/>
      <c r="B107" s="114"/>
      <c r="C107" s="133"/>
      <c r="D107" s="133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  <c r="R107" s="395"/>
      <c r="S107" s="395"/>
      <c r="T107" s="395"/>
      <c r="U107" s="395"/>
      <c r="V107" s="34">
        <f t="shared" si="41"/>
        <v>0</v>
      </c>
      <c r="W107" s="34">
        <f t="shared" si="42"/>
        <v>0</v>
      </c>
      <c r="X107" s="34">
        <f t="shared" si="43"/>
        <v>0</v>
      </c>
      <c r="Y107" s="74">
        <f t="shared" si="44"/>
        <v>0</v>
      </c>
      <c r="Z107" s="217"/>
      <c r="AA107" s="211"/>
      <c r="AB107" s="211"/>
      <c r="AC107" s="211"/>
      <c r="AD107" s="211"/>
      <c r="AE107" s="211"/>
      <c r="AF107" s="211"/>
      <c r="AG107" s="211"/>
      <c r="AH107" s="211"/>
      <c r="AI107" s="214"/>
      <c r="AJ107" s="214"/>
    </row>
    <row r="108" spans="1:36" s="50" customFormat="1" ht="16.5" thickBot="1" x14ac:dyDescent="0.3">
      <c r="A108" s="112"/>
      <c r="B108" s="115"/>
      <c r="C108" s="134"/>
      <c r="D108" s="134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391"/>
      <c r="R108" s="396"/>
      <c r="S108" s="396"/>
      <c r="T108" s="396"/>
      <c r="U108" s="396"/>
      <c r="V108" s="35">
        <f t="shared" si="41"/>
        <v>0</v>
      </c>
      <c r="W108" s="35">
        <f t="shared" si="42"/>
        <v>0</v>
      </c>
      <c r="X108" s="35">
        <f t="shared" si="43"/>
        <v>0</v>
      </c>
      <c r="Y108" s="75">
        <f t="shared" si="44"/>
        <v>0</v>
      </c>
      <c r="Z108" s="218"/>
      <c r="AA108" s="212"/>
      <c r="AB108" s="212"/>
      <c r="AC108" s="212"/>
      <c r="AD108" s="212"/>
      <c r="AE108" s="212"/>
      <c r="AF108" s="212"/>
      <c r="AG108" s="212"/>
      <c r="AH108" s="212"/>
      <c r="AI108" s="215"/>
      <c r="AJ108" s="215"/>
    </row>
    <row r="109" spans="1:36" s="50" customFormat="1" ht="15.75" x14ac:dyDescent="0.25">
      <c r="A109" s="123">
        <v>16</v>
      </c>
      <c r="B109" s="124" t="s">
        <v>69</v>
      </c>
      <c r="C109" s="119" t="s">
        <v>667</v>
      </c>
      <c r="D109" s="119">
        <f>(630+630)*0.9</f>
        <v>1134</v>
      </c>
      <c r="E109" s="392" t="s">
        <v>627</v>
      </c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408"/>
      <c r="S109" s="408"/>
      <c r="T109" s="408"/>
      <c r="U109" s="408"/>
      <c r="V109" s="38">
        <f t="shared" si="41"/>
        <v>0</v>
      </c>
      <c r="W109" s="38">
        <f t="shared" si="42"/>
        <v>0</v>
      </c>
      <c r="X109" s="38">
        <f t="shared" si="43"/>
        <v>0</v>
      </c>
      <c r="Y109" s="73">
        <f t="shared" si="44"/>
        <v>0</v>
      </c>
      <c r="Z109" s="221">
        <f>SUM(V109:V120)</f>
        <v>73</v>
      </c>
      <c r="AA109" s="219">
        <f>SUM(W109:W120)</f>
        <v>64.466666666666669</v>
      </c>
      <c r="AB109" s="219">
        <f>SUM(X109:X120)</f>
        <v>77.666666666666671</v>
      </c>
      <c r="AC109" s="219">
        <f>SUM(Y109:Y120)</f>
        <v>321.46666666666664</v>
      </c>
      <c r="AD109" s="210">
        <f t="shared" ref="AD109:AG121" si="49">Z109*0.38*0.9*SQRT(3)</f>
        <v>43.24238046176459</v>
      </c>
      <c r="AE109" s="210">
        <f t="shared" si="49"/>
        <v>38.187563384955574</v>
      </c>
      <c r="AF109" s="210">
        <f t="shared" si="49"/>
        <v>46.006733550644519</v>
      </c>
      <c r="AG109" s="210">
        <f t="shared" si="49"/>
        <v>190.42443706541445</v>
      </c>
      <c r="AH109" s="219">
        <f>MAX(Z109:AC120)</f>
        <v>321.46666666666664</v>
      </c>
      <c r="AI109" s="213">
        <f t="shared" ref="AI109" si="50">AH109*0.38*0.9*SQRT(3)</f>
        <v>190.42443706541445</v>
      </c>
      <c r="AJ109" s="213">
        <f>D109-AI109</f>
        <v>943.57556293458561</v>
      </c>
    </row>
    <row r="110" spans="1:36" s="50" customFormat="1" ht="15.75" x14ac:dyDescent="0.25">
      <c r="A110" s="111"/>
      <c r="B110" s="114"/>
      <c r="C110" s="120"/>
      <c r="D110" s="120"/>
      <c r="E110" s="383" t="s">
        <v>628</v>
      </c>
      <c r="F110" s="383">
        <v>0</v>
      </c>
      <c r="G110" s="383">
        <v>0</v>
      </c>
      <c r="H110" s="383">
        <v>0</v>
      </c>
      <c r="I110" s="383">
        <v>0</v>
      </c>
      <c r="J110" s="383">
        <v>0</v>
      </c>
      <c r="K110" s="383">
        <v>0</v>
      </c>
      <c r="L110" s="383">
        <v>5.4</v>
      </c>
      <c r="M110" s="383">
        <v>5.2</v>
      </c>
      <c r="N110" s="383">
        <v>5.5</v>
      </c>
      <c r="O110" s="383">
        <v>17</v>
      </c>
      <c r="P110" s="383">
        <v>18</v>
      </c>
      <c r="Q110" s="383">
        <v>18</v>
      </c>
      <c r="R110" s="394">
        <v>392</v>
      </c>
      <c r="S110" s="394">
        <v>392</v>
      </c>
      <c r="T110" s="394">
        <v>392</v>
      </c>
      <c r="U110" s="394">
        <v>392</v>
      </c>
      <c r="V110" s="34">
        <f t="shared" si="41"/>
        <v>0</v>
      </c>
      <c r="W110" s="34">
        <f t="shared" si="42"/>
        <v>0</v>
      </c>
      <c r="X110" s="34">
        <f t="shared" si="43"/>
        <v>5.3666666666666671</v>
      </c>
      <c r="Y110" s="74">
        <f t="shared" si="44"/>
        <v>17.666666666666668</v>
      </c>
      <c r="Z110" s="217"/>
      <c r="AA110" s="211"/>
      <c r="AB110" s="211"/>
      <c r="AC110" s="211"/>
      <c r="AD110" s="211"/>
      <c r="AE110" s="211"/>
      <c r="AF110" s="211"/>
      <c r="AG110" s="211"/>
      <c r="AH110" s="211"/>
      <c r="AI110" s="214"/>
      <c r="AJ110" s="214"/>
    </row>
    <row r="111" spans="1:36" s="50" customFormat="1" ht="15.75" x14ac:dyDescent="0.25">
      <c r="A111" s="111"/>
      <c r="B111" s="114"/>
      <c r="C111" s="120"/>
      <c r="D111" s="120"/>
      <c r="E111" s="385" t="s">
        <v>623</v>
      </c>
      <c r="F111" s="385">
        <v>35.9</v>
      </c>
      <c r="G111" s="385">
        <v>83.4</v>
      </c>
      <c r="H111" s="385">
        <v>45.6</v>
      </c>
      <c r="I111" s="385">
        <v>78.099999999999994</v>
      </c>
      <c r="J111" s="385">
        <v>20.8</v>
      </c>
      <c r="K111" s="385">
        <v>40.1</v>
      </c>
      <c r="L111" s="385">
        <v>34.299999999999997</v>
      </c>
      <c r="M111" s="385">
        <v>41</v>
      </c>
      <c r="N111" s="385">
        <v>44.4</v>
      </c>
      <c r="O111" s="385">
        <v>212</v>
      </c>
      <c r="P111" s="385">
        <v>224</v>
      </c>
      <c r="Q111" s="385">
        <v>206</v>
      </c>
      <c r="R111" s="394">
        <v>392</v>
      </c>
      <c r="S111" s="394">
        <v>392</v>
      </c>
      <c r="T111" s="394">
        <v>392</v>
      </c>
      <c r="U111" s="394">
        <v>392</v>
      </c>
      <c r="V111" s="34">
        <f t="shared" si="41"/>
        <v>54.966666666666669</v>
      </c>
      <c r="W111" s="34">
        <f t="shared" si="42"/>
        <v>46.333333333333336</v>
      </c>
      <c r="X111" s="34">
        <f t="shared" si="43"/>
        <v>39.9</v>
      </c>
      <c r="Y111" s="74">
        <f t="shared" si="44"/>
        <v>214</v>
      </c>
      <c r="Z111" s="217"/>
      <c r="AA111" s="211"/>
      <c r="AB111" s="211"/>
      <c r="AC111" s="211"/>
      <c r="AD111" s="211"/>
      <c r="AE111" s="211"/>
      <c r="AF111" s="211"/>
      <c r="AG111" s="211"/>
      <c r="AH111" s="211"/>
      <c r="AI111" s="214"/>
      <c r="AJ111" s="214"/>
    </row>
    <row r="112" spans="1:36" s="50" customFormat="1" ht="15.75" x14ac:dyDescent="0.25">
      <c r="A112" s="111"/>
      <c r="B112" s="114"/>
      <c r="C112" s="120"/>
      <c r="D112" s="120"/>
      <c r="E112" s="383" t="s">
        <v>629</v>
      </c>
      <c r="F112" s="383">
        <v>0</v>
      </c>
      <c r="G112" s="383">
        <v>0</v>
      </c>
      <c r="H112" s="383">
        <v>0</v>
      </c>
      <c r="I112" s="383">
        <v>1.5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94">
        <v>392</v>
      </c>
      <c r="S112" s="394">
        <v>392</v>
      </c>
      <c r="T112" s="394">
        <v>392</v>
      </c>
      <c r="U112" s="394">
        <v>392</v>
      </c>
      <c r="V112" s="34">
        <f t="shared" si="41"/>
        <v>0</v>
      </c>
      <c r="W112" s="34">
        <f t="shared" si="42"/>
        <v>1.5</v>
      </c>
      <c r="X112" s="34">
        <f t="shared" si="43"/>
        <v>0</v>
      </c>
      <c r="Y112" s="74">
        <f t="shared" si="44"/>
        <v>0</v>
      </c>
      <c r="Z112" s="217"/>
      <c r="AA112" s="211"/>
      <c r="AB112" s="211"/>
      <c r="AC112" s="211"/>
      <c r="AD112" s="211"/>
      <c r="AE112" s="211"/>
      <c r="AF112" s="211"/>
      <c r="AG112" s="211"/>
      <c r="AH112" s="211"/>
      <c r="AI112" s="214"/>
      <c r="AJ112" s="214"/>
    </row>
    <row r="113" spans="1:36" s="50" customFormat="1" ht="15.75" x14ac:dyDescent="0.25">
      <c r="A113" s="111"/>
      <c r="B113" s="114"/>
      <c r="C113" s="120"/>
      <c r="D113" s="120"/>
      <c r="E113" s="385" t="s">
        <v>630</v>
      </c>
      <c r="F113" s="385">
        <v>15</v>
      </c>
      <c r="G113" s="385">
        <v>18</v>
      </c>
      <c r="H113" s="385">
        <v>20</v>
      </c>
      <c r="I113" s="385">
        <v>14</v>
      </c>
      <c r="J113" s="385">
        <v>12</v>
      </c>
      <c r="K113" s="385">
        <v>20</v>
      </c>
      <c r="L113" s="385">
        <v>28.5</v>
      </c>
      <c r="M113" s="385">
        <v>26.7</v>
      </c>
      <c r="N113" s="385">
        <v>33</v>
      </c>
      <c r="O113" s="385">
        <v>21</v>
      </c>
      <c r="P113" s="385">
        <v>101</v>
      </c>
      <c r="Q113" s="385">
        <v>127</v>
      </c>
      <c r="R113" s="395">
        <v>392</v>
      </c>
      <c r="S113" s="395">
        <v>392</v>
      </c>
      <c r="T113" s="395">
        <v>392</v>
      </c>
      <c r="U113" s="395">
        <v>392</v>
      </c>
      <c r="V113" s="34">
        <f t="shared" si="41"/>
        <v>17.666666666666668</v>
      </c>
      <c r="W113" s="34">
        <f t="shared" si="42"/>
        <v>15.333333333333334</v>
      </c>
      <c r="X113" s="34">
        <f t="shared" si="43"/>
        <v>29.400000000000002</v>
      </c>
      <c r="Y113" s="74">
        <f t="shared" si="44"/>
        <v>83</v>
      </c>
      <c r="Z113" s="217"/>
      <c r="AA113" s="211"/>
      <c r="AB113" s="211"/>
      <c r="AC113" s="211"/>
      <c r="AD113" s="211"/>
      <c r="AE113" s="211"/>
      <c r="AF113" s="211"/>
      <c r="AG113" s="211"/>
      <c r="AH113" s="211"/>
      <c r="AI113" s="214"/>
      <c r="AJ113" s="214"/>
    </row>
    <row r="114" spans="1:36" s="50" customFormat="1" ht="15.75" x14ac:dyDescent="0.25">
      <c r="A114" s="111"/>
      <c r="B114" s="114"/>
      <c r="C114" s="120"/>
      <c r="D114" s="120"/>
      <c r="E114" s="383" t="s">
        <v>631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94">
        <v>392</v>
      </c>
      <c r="S114" s="394">
        <v>392</v>
      </c>
      <c r="T114" s="394">
        <v>392</v>
      </c>
      <c r="U114" s="394">
        <v>392</v>
      </c>
      <c r="V114" s="34">
        <f t="shared" si="41"/>
        <v>0</v>
      </c>
      <c r="W114" s="34">
        <f t="shared" si="42"/>
        <v>0</v>
      </c>
      <c r="X114" s="34">
        <f t="shared" si="43"/>
        <v>0</v>
      </c>
      <c r="Y114" s="74">
        <f t="shared" si="44"/>
        <v>0</v>
      </c>
      <c r="Z114" s="217"/>
      <c r="AA114" s="211"/>
      <c r="AB114" s="211"/>
      <c r="AC114" s="211"/>
      <c r="AD114" s="211"/>
      <c r="AE114" s="211"/>
      <c r="AF114" s="211"/>
      <c r="AG114" s="211"/>
      <c r="AH114" s="211"/>
      <c r="AI114" s="214"/>
      <c r="AJ114" s="214"/>
    </row>
    <row r="115" spans="1:36" s="50" customFormat="1" ht="15.75" x14ac:dyDescent="0.25">
      <c r="A115" s="111"/>
      <c r="B115" s="114"/>
      <c r="C115" s="120"/>
      <c r="D115" s="120"/>
      <c r="E115" s="385" t="s">
        <v>632</v>
      </c>
      <c r="F115" s="385">
        <v>0.3</v>
      </c>
      <c r="G115" s="385">
        <v>0.3</v>
      </c>
      <c r="H115" s="385">
        <v>0.5</v>
      </c>
      <c r="I115" s="385">
        <v>0</v>
      </c>
      <c r="J115" s="385">
        <v>2.5</v>
      </c>
      <c r="K115" s="385">
        <v>0.1</v>
      </c>
      <c r="L115" s="385">
        <v>0</v>
      </c>
      <c r="M115" s="385">
        <v>0.1</v>
      </c>
      <c r="N115" s="385">
        <v>0.3</v>
      </c>
      <c r="O115" s="385">
        <v>1</v>
      </c>
      <c r="P115" s="385">
        <v>0</v>
      </c>
      <c r="Q115" s="385">
        <v>7</v>
      </c>
      <c r="R115" s="395">
        <v>392</v>
      </c>
      <c r="S115" s="395">
        <v>392</v>
      </c>
      <c r="T115" s="395">
        <v>392</v>
      </c>
      <c r="U115" s="395">
        <v>392</v>
      </c>
      <c r="V115" s="34">
        <f t="shared" si="41"/>
        <v>0.3666666666666667</v>
      </c>
      <c r="W115" s="34">
        <f t="shared" si="42"/>
        <v>1.3</v>
      </c>
      <c r="X115" s="34">
        <f t="shared" si="43"/>
        <v>0.2</v>
      </c>
      <c r="Y115" s="74">
        <f t="shared" si="44"/>
        <v>4</v>
      </c>
      <c r="Z115" s="217"/>
      <c r="AA115" s="211"/>
      <c r="AB115" s="211"/>
      <c r="AC115" s="211"/>
      <c r="AD115" s="211"/>
      <c r="AE115" s="211"/>
      <c r="AF115" s="211"/>
      <c r="AG115" s="211"/>
      <c r="AH115" s="211"/>
      <c r="AI115" s="214"/>
      <c r="AJ115" s="214"/>
    </row>
    <row r="116" spans="1:36" s="50" customFormat="1" ht="31.5" x14ac:dyDescent="0.25">
      <c r="A116" s="111"/>
      <c r="B116" s="114"/>
      <c r="C116" s="120"/>
      <c r="D116" s="120"/>
      <c r="E116" s="383" t="s">
        <v>633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0.2</v>
      </c>
      <c r="M116" s="383">
        <v>8</v>
      </c>
      <c r="N116" s="383">
        <v>0.2</v>
      </c>
      <c r="O116" s="383">
        <v>0.2</v>
      </c>
      <c r="P116" s="383">
        <v>8</v>
      </c>
      <c r="Q116" s="383">
        <v>0.2</v>
      </c>
      <c r="R116" s="394">
        <v>392</v>
      </c>
      <c r="S116" s="394">
        <v>392</v>
      </c>
      <c r="T116" s="394">
        <v>392</v>
      </c>
      <c r="U116" s="394">
        <v>392</v>
      </c>
      <c r="V116" s="34">
        <f t="shared" si="41"/>
        <v>0</v>
      </c>
      <c r="W116" s="34">
        <f t="shared" si="42"/>
        <v>0</v>
      </c>
      <c r="X116" s="34">
        <f t="shared" si="43"/>
        <v>2.7999999999999994</v>
      </c>
      <c r="Y116" s="74">
        <f t="shared" si="44"/>
        <v>2.7999999999999994</v>
      </c>
      <c r="Z116" s="217"/>
      <c r="AA116" s="211"/>
      <c r="AB116" s="211"/>
      <c r="AC116" s="211"/>
      <c r="AD116" s="211"/>
      <c r="AE116" s="211"/>
      <c r="AF116" s="211"/>
      <c r="AG116" s="211"/>
      <c r="AH116" s="211"/>
      <c r="AI116" s="214"/>
      <c r="AJ116" s="214"/>
    </row>
    <row r="117" spans="1:36" s="50" customFormat="1" ht="15.75" x14ac:dyDescent="0.25">
      <c r="A117" s="111"/>
      <c r="B117" s="114"/>
      <c r="C117" s="120"/>
      <c r="D117" s="120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95"/>
      <c r="S117" s="395"/>
      <c r="T117" s="395"/>
      <c r="U117" s="395"/>
      <c r="V117" s="34">
        <f t="shared" si="41"/>
        <v>0</v>
      </c>
      <c r="W117" s="34">
        <f t="shared" si="42"/>
        <v>0</v>
      </c>
      <c r="X117" s="34">
        <f t="shared" si="43"/>
        <v>0</v>
      </c>
      <c r="Y117" s="74">
        <f t="shared" si="44"/>
        <v>0</v>
      </c>
      <c r="Z117" s="217"/>
      <c r="AA117" s="211"/>
      <c r="AB117" s="211"/>
      <c r="AC117" s="211"/>
      <c r="AD117" s="211"/>
      <c r="AE117" s="211"/>
      <c r="AF117" s="211"/>
      <c r="AG117" s="211"/>
      <c r="AH117" s="211"/>
      <c r="AI117" s="214"/>
      <c r="AJ117" s="214"/>
    </row>
    <row r="118" spans="1:36" s="50" customFormat="1" ht="15.75" x14ac:dyDescent="0.25">
      <c r="A118" s="111"/>
      <c r="B118" s="114"/>
      <c r="C118" s="120"/>
      <c r="D118" s="120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94"/>
      <c r="S118" s="394"/>
      <c r="T118" s="394"/>
      <c r="U118" s="394"/>
      <c r="V118" s="34">
        <f t="shared" si="41"/>
        <v>0</v>
      </c>
      <c r="W118" s="34">
        <f t="shared" si="42"/>
        <v>0</v>
      </c>
      <c r="X118" s="34">
        <f t="shared" si="43"/>
        <v>0</v>
      </c>
      <c r="Y118" s="74">
        <f t="shared" si="44"/>
        <v>0</v>
      </c>
      <c r="Z118" s="217"/>
      <c r="AA118" s="211"/>
      <c r="AB118" s="211"/>
      <c r="AC118" s="211"/>
      <c r="AD118" s="211"/>
      <c r="AE118" s="211"/>
      <c r="AF118" s="211"/>
      <c r="AG118" s="211"/>
      <c r="AH118" s="211"/>
      <c r="AI118" s="214"/>
      <c r="AJ118" s="214"/>
    </row>
    <row r="119" spans="1:36" s="50" customFormat="1" ht="15.75" x14ac:dyDescent="0.25">
      <c r="A119" s="111"/>
      <c r="B119" s="114"/>
      <c r="C119" s="120"/>
      <c r="D119" s="120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95"/>
      <c r="S119" s="395"/>
      <c r="T119" s="395"/>
      <c r="U119" s="395"/>
      <c r="V119" s="34">
        <f t="shared" si="41"/>
        <v>0</v>
      </c>
      <c r="W119" s="34">
        <f t="shared" si="42"/>
        <v>0</v>
      </c>
      <c r="X119" s="34">
        <f t="shared" si="43"/>
        <v>0</v>
      </c>
      <c r="Y119" s="74">
        <f t="shared" si="44"/>
        <v>0</v>
      </c>
      <c r="Z119" s="217"/>
      <c r="AA119" s="211"/>
      <c r="AB119" s="211"/>
      <c r="AC119" s="211"/>
      <c r="AD119" s="211"/>
      <c r="AE119" s="211"/>
      <c r="AF119" s="211"/>
      <c r="AG119" s="211"/>
      <c r="AH119" s="211"/>
      <c r="AI119" s="214"/>
      <c r="AJ119" s="214"/>
    </row>
    <row r="120" spans="1:36" s="50" customFormat="1" ht="16.5" thickBot="1" x14ac:dyDescent="0.3">
      <c r="A120" s="112"/>
      <c r="B120" s="115"/>
      <c r="C120" s="121"/>
      <c r="D120" s="121"/>
      <c r="E120" s="391"/>
      <c r="F120" s="391"/>
      <c r="G120" s="391"/>
      <c r="H120" s="391"/>
      <c r="I120" s="391"/>
      <c r="J120" s="391"/>
      <c r="K120" s="391"/>
      <c r="L120" s="391"/>
      <c r="M120" s="391"/>
      <c r="N120" s="391"/>
      <c r="O120" s="391"/>
      <c r="P120" s="391"/>
      <c r="Q120" s="391"/>
      <c r="R120" s="396"/>
      <c r="S120" s="396"/>
      <c r="T120" s="396"/>
      <c r="U120" s="396"/>
      <c r="V120" s="35">
        <f t="shared" si="41"/>
        <v>0</v>
      </c>
      <c r="W120" s="35">
        <f t="shared" si="42"/>
        <v>0</v>
      </c>
      <c r="X120" s="35">
        <f t="shared" si="43"/>
        <v>0</v>
      </c>
      <c r="Y120" s="75">
        <f t="shared" si="44"/>
        <v>0</v>
      </c>
      <c r="Z120" s="218"/>
      <c r="AA120" s="212"/>
      <c r="AB120" s="212"/>
      <c r="AC120" s="212"/>
      <c r="AD120" s="212"/>
      <c r="AE120" s="212"/>
      <c r="AF120" s="212"/>
      <c r="AG120" s="212"/>
      <c r="AH120" s="212"/>
      <c r="AI120" s="215"/>
      <c r="AJ120" s="215"/>
    </row>
    <row r="121" spans="1:36" s="50" customFormat="1" ht="15.75" x14ac:dyDescent="0.25">
      <c r="A121" s="123">
        <v>17</v>
      </c>
      <c r="B121" s="124" t="s">
        <v>260</v>
      </c>
      <c r="C121" s="119" t="s">
        <v>92</v>
      </c>
      <c r="D121" s="119">
        <f>400*0.9</f>
        <v>360</v>
      </c>
      <c r="E121" s="392" t="s">
        <v>634</v>
      </c>
      <c r="F121" s="392"/>
      <c r="G121" s="392"/>
      <c r="H121" s="392"/>
      <c r="I121" s="392"/>
      <c r="J121" s="392"/>
      <c r="K121" s="392"/>
      <c r="L121" s="392">
        <v>3.1</v>
      </c>
      <c r="M121" s="392">
        <v>0</v>
      </c>
      <c r="N121" s="392">
        <v>0</v>
      </c>
      <c r="O121" s="392">
        <v>6</v>
      </c>
      <c r="P121" s="392">
        <v>7</v>
      </c>
      <c r="Q121" s="392">
        <v>8</v>
      </c>
      <c r="R121" s="408">
        <v>412</v>
      </c>
      <c r="S121" s="408">
        <v>412</v>
      </c>
      <c r="T121" s="408">
        <v>412</v>
      </c>
      <c r="U121" s="408">
        <v>412</v>
      </c>
      <c r="V121" s="38">
        <f t="shared" ref="V121:V149" si="51">IF(AND(F121=0,G121=0,H121=0),0,IF(AND(F121=0,G121=0),H121,IF(AND(F121=0,H121=0),G121,IF(AND(G121=0,H121=0),F121,IF(F121=0,(G121+H121)/2,IF(G121=0,(F121+H121)/2,IF(H121=0,(F121+G121)/2,(F121+G121+H121)/3)))))))</f>
        <v>0</v>
      </c>
      <c r="W121" s="38">
        <f t="shared" ref="W121:W149" si="52">IF(AND(I121=0,J121=0,K121=0),0,IF(AND(I121=0,J121=0),K121,IF(AND(I121=0,K121=0),J121,IF(AND(J121=0,K121=0),I121,IF(I121=0,(J121+K121)/2,IF(J121=0,(I121+K121)/2,IF(K121=0,(I121+J121)/2,(I121+J121+K121)/3)))))))</f>
        <v>0</v>
      </c>
      <c r="X121" s="38">
        <f t="shared" ref="X121:X149" si="53">IF(AND(L121=0,M121=0,N121=0),0,IF(AND(L121=0,M121=0),N121,IF(AND(L121=0,N121=0),M121,IF(AND(M121=0,N121=0),L121,IF(L121=0,(M121+N121)/2,IF(M121=0,(L121+N121)/2,IF(N121=0,(L121+M121)/2,(L121+M121+N121)/3)))))))</f>
        <v>3.1</v>
      </c>
      <c r="Y121" s="73">
        <f t="shared" ref="Y121:Y149" si="54">IF(AND(O121=0,P121=0,Q121=0),0,IF(AND(O121=0,P121=0),Q121,IF(AND(O121=0,Q121=0),P121,IF(AND(P121=0,Q121=0),O121,IF(O121=0,(P121+Q121)/2,IF(P121=0,(O121+Q121)/2,IF(Q121=0,(O121+P121)/2,(O121+P121+Q121)/3)))))))</f>
        <v>7</v>
      </c>
      <c r="Z121" s="221">
        <f>SUM(V121:V128)</f>
        <v>17.766666666666666</v>
      </c>
      <c r="AA121" s="219">
        <f>SUM(W121:W128)</f>
        <v>41.8</v>
      </c>
      <c r="AB121" s="219">
        <f>SUM(X121:X128)</f>
        <v>78.033333333333331</v>
      </c>
      <c r="AC121" s="219">
        <f>SUM(Y121:Y128)</f>
        <v>243.66666666666669</v>
      </c>
      <c r="AD121" s="210">
        <f t="shared" ref="AD121" si="55">Z121*0.38*0.9*SQRT(3)</f>
        <v>10.524287116950012</v>
      </c>
      <c r="AE121" s="210">
        <f t="shared" si="49"/>
        <v>24.760705524681637</v>
      </c>
      <c r="AF121" s="210">
        <f t="shared" si="49"/>
        <v>46.223932721913656</v>
      </c>
      <c r="AG121" s="210">
        <f t="shared" si="49"/>
        <v>144.33872199794484</v>
      </c>
      <c r="AH121" s="219">
        <f>MAX(Z121:AC128)</f>
        <v>243.66666666666669</v>
      </c>
      <c r="AI121" s="213">
        <f t="shared" ref="AI121" si="56">AH121*0.38*0.9*SQRT(3)</f>
        <v>144.33872199794484</v>
      </c>
      <c r="AJ121" s="213">
        <f>D121-AI121</f>
        <v>215.66127800205516</v>
      </c>
    </row>
    <row r="122" spans="1:36" s="50" customFormat="1" ht="15.75" x14ac:dyDescent="0.25">
      <c r="A122" s="111"/>
      <c r="B122" s="114"/>
      <c r="C122" s="120"/>
      <c r="D122" s="120"/>
      <c r="E122" s="383" t="s">
        <v>635</v>
      </c>
      <c r="F122" s="383">
        <v>4.4000000000000004</v>
      </c>
      <c r="G122" s="383">
        <v>14.4</v>
      </c>
      <c r="H122" s="383">
        <v>14.6</v>
      </c>
      <c r="I122" s="383">
        <v>25.3</v>
      </c>
      <c r="J122" s="383">
        <v>0.9</v>
      </c>
      <c r="K122" s="383">
        <v>2.5</v>
      </c>
      <c r="L122" s="383">
        <v>21</v>
      </c>
      <c r="M122" s="383">
        <v>14.3</v>
      </c>
      <c r="N122" s="383">
        <v>56</v>
      </c>
      <c r="O122" s="383">
        <v>23</v>
      </c>
      <c r="P122" s="383">
        <v>54</v>
      </c>
      <c r="Q122" s="383">
        <v>18</v>
      </c>
      <c r="R122" s="394">
        <v>412</v>
      </c>
      <c r="S122" s="394">
        <v>412</v>
      </c>
      <c r="T122" s="394">
        <v>412</v>
      </c>
      <c r="U122" s="394">
        <v>412</v>
      </c>
      <c r="V122" s="34">
        <f t="shared" si="51"/>
        <v>11.133333333333333</v>
      </c>
      <c r="W122" s="34">
        <f t="shared" si="52"/>
        <v>9.5666666666666664</v>
      </c>
      <c r="X122" s="34">
        <f t="shared" si="53"/>
        <v>30.433333333333334</v>
      </c>
      <c r="Y122" s="74">
        <f t="shared" si="54"/>
        <v>31.666666666666668</v>
      </c>
      <c r="Z122" s="217"/>
      <c r="AA122" s="211"/>
      <c r="AB122" s="211"/>
      <c r="AC122" s="211"/>
      <c r="AD122" s="211"/>
      <c r="AE122" s="211"/>
      <c r="AF122" s="211"/>
      <c r="AG122" s="211"/>
      <c r="AH122" s="211"/>
      <c r="AI122" s="214"/>
      <c r="AJ122" s="214"/>
    </row>
    <row r="123" spans="1:36" s="50" customFormat="1" ht="31.5" x14ac:dyDescent="0.25">
      <c r="A123" s="111"/>
      <c r="B123" s="114"/>
      <c r="C123" s="120"/>
      <c r="D123" s="120"/>
      <c r="E123" s="385" t="s">
        <v>636</v>
      </c>
      <c r="F123" s="385">
        <v>0</v>
      </c>
      <c r="G123" s="385">
        <v>0.6</v>
      </c>
      <c r="H123" s="385">
        <v>7.2</v>
      </c>
      <c r="I123" s="385">
        <v>40</v>
      </c>
      <c r="J123" s="385">
        <v>21.1</v>
      </c>
      <c r="K123" s="385">
        <v>27.6</v>
      </c>
      <c r="L123" s="385">
        <v>11.4</v>
      </c>
      <c r="M123" s="385">
        <v>11</v>
      </c>
      <c r="N123" s="385">
        <v>24.4</v>
      </c>
      <c r="O123" s="385">
        <v>145</v>
      </c>
      <c r="P123" s="385">
        <v>151</v>
      </c>
      <c r="Q123" s="385">
        <v>139</v>
      </c>
      <c r="R123" s="394">
        <v>412</v>
      </c>
      <c r="S123" s="394">
        <v>412</v>
      </c>
      <c r="T123" s="394">
        <v>412</v>
      </c>
      <c r="U123" s="394">
        <v>412</v>
      </c>
      <c r="V123" s="34">
        <f t="shared" si="51"/>
        <v>3.9</v>
      </c>
      <c r="W123" s="34">
        <f t="shared" si="52"/>
        <v>29.566666666666666</v>
      </c>
      <c r="X123" s="34">
        <f t="shared" si="53"/>
        <v>15.6</v>
      </c>
      <c r="Y123" s="74">
        <f t="shared" si="54"/>
        <v>145</v>
      </c>
      <c r="Z123" s="217"/>
      <c r="AA123" s="211"/>
      <c r="AB123" s="211"/>
      <c r="AC123" s="211"/>
      <c r="AD123" s="211"/>
      <c r="AE123" s="211"/>
      <c r="AF123" s="211"/>
      <c r="AG123" s="211"/>
      <c r="AH123" s="211"/>
      <c r="AI123" s="214"/>
      <c r="AJ123" s="214"/>
    </row>
    <row r="124" spans="1:36" s="50" customFormat="1" ht="15.75" x14ac:dyDescent="0.25">
      <c r="A124" s="111"/>
      <c r="B124" s="114"/>
      <c r="C124" s="120"/>
      <c r="D124" s="120"/>
      <c r="E124" s="383" t="s">
        <v>590</v>
      </c>
      <c r="F124" s="383"/>
      <c r="G124" s="383"/>
      <c r="H124" s="383"/>
      <c r="I124" s="383"/>
      <c r="J124" s="383"/>
      <c r="K124" s="383"/>
      <c r="L124" s="383">
        <v>0</v>
      </c>
      <c r="M124" s="383">
        <v>0</v>
      </c>
      <c r="N124" s="383">
        <v>0</v>
      </c>
      <c r="O124" s="383">
        <v>10</v>
      </c>
      <c r="P124" s="383">
        <v>2</v>
      </c>
      <c r="Q124" s="383">
        <v>8</v>
      </c>
      <c r="R124" s="394"/>
      <c r="S124" s="394"/>
      <c r="T124" s="394">
        <v>412</v>
      </c>
      <c r="U124" s="394">
        <v>412</v>
      </c>
      <c r="V124" s="34">
        <f t="shared" si="51"/>
        <v>0</v>
      </c>
      <c r="W124" s="34">
        <f t="shared" si="52"/>
        <v>0</v>
      </c>
      <c r="X124" s="34">
        <f t="shared" si="53"/>
        <v>0</v>
      </c>
      <c r="Y124" s="74">
        <f t="shared" si="54"/>
        <v>6.666666666666667</v>
      </c>
      <c r="Z124" s="217"/>
      <c r="AA124" s="211"/>
      <c r="AB124" s="211"/>
      <c r="AC124" s="211"/>
      <c r="AD124" s="211"/>
      <c r="AE124" s="211"/>
      <c r="AF124" s="211"/>
      <c r="AG124" s="211"/>
      <c r="AH124" s="211"/>
      <c r="AI124" s="214"/>
      <c r="AJ124" s="214"/>
    </row>
    <row r="125" spans="1:36" s="50" customFormat="1" ht="15.75" x14ac:dyDescent="0.25">
      <c r="A125" s="111"/>
      <c r="B125" s="114"/>
      <c r="C125" s="120"/>
      <c r="D125" s="120"/>
      <c r="E125" s="385" t="s">
        <v>637</v>
      </c>
      <c r="F125" s="385">
        <v>0.5</v>
      </c>
      <c r="G125" s="385">
        <v>0.4</v>
      </c>
      <c r="H125" s="385">
        <v>7.3</v>
      </c>
      <c r="I125" s="385">
        <v>1.1000000000000001</v>
      </c>
      <c r="J125" s="385">
        <v>1.9</v>
      </c>
      <c r="K125" s="385">
        <v>5</v>
      </c>
      <c r="L125" s="385">
        <v>3</v>
      </c>
      <c r="M125" s="385">
        <v>32.200000000000003</v>
      </c>
      <c r="N125" s="385">
        <v>51.5</v>
      </c>
      <c r="O125" s="385">
        <v>53</v>
      </c>
      <c r="P125" s="385">
        <v>50</v>
      </c>
      <c r="Q125" s="385">
        <v>57</v>
      </c>
      <c r="R125" s="395">
        <v>412</v>
      </c>
      <c r="S125" s="395">
        <v>412</v>
      </c>
      <c r="T125" s="395">
        <v>412</v>
      </c>
      <c r="U125" s="395">
        <v>412</v>
      </c>
      <c r="V125" s="34">
        <f t="shared" si="51"/>
        <v>2.7333333333333329</v>
      </c>
      <c r="W125" s="34">
        <f t="shared" si="52"/>
        <v>2.6666666666666665</v>
      </c>
      <c r="X125" s="34">
        <f t="shared" si="53"/>
        <v>28.900000000000002</v>
      </c>
      <c r="Y125" s="74">
        <f t="shared" si="54"/>
        <v>53.333333333333336</v>
      </c>
      <c r="Z125" s="217"/>
      <c r="AA125" s="211"/>
      <c r="AB125" s="211"/>
      <c r="AC125" s="211"/>
      <c r="AD125" s="211"/>
      <c r="AE125" s="211"/>
      <c r="AF125" s="211"/>
      <c r="AG125" s="211"/>
      <c r="AH125" s="211"/>
      <c r="AI125" s="214"/>
      <c r="AJ125" s="214"/>
    </row>
    <row r="126" spans="1:36" s="50" customFormat="1" ht="15.75" x14ac:dyDescent="0.25">
      <c r="A126" s="111"/>
      <c r="B126" s="114"/>
      <c r="C126" s="120"/>
      <c r="D126" s="120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94"/>
      <c r="S126" s="394"/>
      <c r="T126" s="394"/>
      <c r="U126" s="394"/>
      <c r="V126" s="34">
        <f t="shared" si="51"/>
        <v>0</v>
      </c>
      <c r="W126" s="34">
        <f t="shared" si="52"/>
        <v>0</v>
      </c>
      <c r="X126" s="34">
        <f t="shared" si="53"/>
        <v>0</v>
      </c>
      <c r="Y126" s="74">
        <f t="shared" si="54"/>
        <v>0</v>
      </c>
      <c r="Z126" s="217"/>
      <c r="AA126" s="211"/>
      <c r="AB126" s="211"/>
      <c r="AC126" s="211"/>
      <c r="AD126" s="211"/>
      <c r="AE126" s="211"/>
      <c r="AF126" s="211"/>
      <c r="AG126" s="211"/>
      <c r="AH126" s="211"/>
      <c r="AI126" s="214"/>
      <c r="AJ126" s="214"/>
    </row>
    <row r="127" spans="1:36" s="50" customFormat="1" ht="15.75" x14ac:dyDescent="0.25">
      <c r="A127" s="111"/>
      <c r="B127" s="114"/>
      <c r="C127" s="120"/>
      <c r="D127" s="120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95"/>
      <c r="S127" s="395"/>
      <c r="T127" s="395"/>
      <c r="U127" s="395"/>
      <c r="V127" s="34">
        <f t="shared" si="51"/>
        <v>0</v>
      </c>
      <c r="W127" s="34">
        <f t="shared" si="52"/>
        <v>0</v>
      </c>
      <c r="X127" s="34">
        <f t="shared" si="53"/>
        <v>0</v>
      </c>
      <c r="Y127" s="74">
        <f t="shared" si="54"/>
        <v>0</v>
      </c>
      <c r="Z127" s="217"/>
      <c r="AA127" s="211"/>
      <c r="AB127" s="211"/>
      <c r="AC127" s="211"/>
      <c r="AD127" s="211"/>
      <c r="AE127" s="211"/>
      <c r="AF127" s="211"/>
      <c r="AG127" s="211"/>
      <c r="AH127" s="211"/>
      <c r="AI127" s="214"/>
      <c r="AJ127" s="214"/>
    </row>
    <row r="128" spans="1:36" s="50" customFormat="1" ht="16.5" thickBot="1" x14ac:dyDescent="0.3">
      <c r="A128" s="112"/>
      <c r="B128" s="115"/>
      <c r="C128" s="121"/>
      <c r="D128" s="121"/>
      <c r="E128" s="391"/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6"/>
      <c r="S128" s="396"/>
      <c r="T128" s="396"/>
      <c r="U128" s="396"/>
      <c r="V128" s="35">
        <f t="shared" si="51"/>
        <v>0</v>
      </c>
      <c r="W128" s="35">
        <f t="shared" si="52"/>
        <v>0</v>
      </c>
      <c r="X128" s="35">
        <f t="shared" si="53"/>
        <v>0</v>
      </c>
      <c r="Y128" s="75">
        <f t="shared" si="54"/>
        <v>0</v>
      </c>
      <c r="Z128" s="218"/>
      <c r="AA128" s="212"/>
      <c r="AB128" s="212"/>
      <c r="AC128" s="212"/>
      <c r="AD128" s="212"/>
      <c r="AE128" s="212"/>
      <c r="AF128" s="212"/>
      <c r="AG128" s="212"/>
      <c r="AH128" s="212"/>
      <c r="AI128" s="215"/>
      <c r="AJ128" s="215"/>
    </row>
    <row r="129" spans="1:36" s="50" customFormat="1" ht="15.75" x14ac:dyDescent="0.25">
      <c r="A129" s="123">
        <v>18</v>
      </c>
      <c r="B129" s="124" t="s">
        <v>261</v>
      </c>
      <c r="C129" s="119" t="s">
        <v>411</v>
      </c>
      <c r="D129" s="119">
        <f>(1000+1000)*0.9</f>
        <v>1800</v>
      </c>
      <c r="E129" s="392" t="s">
        <v>638</v>
      </c>
      <c r="F129" s="392">
        <v>36.1</v>
      </c>
      <c r="G129" s="392">
        <v>33.700000000000003</v>
      </c>
      <c r="H129" s="392">
        <v>24.5</v>
      </c>
      <c r="I129" s="392">
        <v>44.8</v>
      </c>
      <c r="J129" s="392">
        <v>36.9</v>
      </c>
      <c r="K129" s="392">
        <v>41.8</v>
      </c>
      <c r="L129" s="392">
        <v>142.30000000000001</v>
      </c>
      <c r="M129" s="392">
        <v>170.6</v>
      </c>
      <c r="N129" s="392">
        <v>160.80000000000001</v>
      </c>
      <c r="O129" s="392">
        <v>253</v>
      </c>
      <c r="P129" s="392">
        <v>239</v>
      </c>
      <c r="Q129" s="392">
        <v>202</v>
      </c>
      <c r="R129" s="408">
        <v>373</v>
      </c>
      <c r="S129" s="408">
        <v>373</v>
      </c>
      <c r="T129" s="408">
        <v>373</v>
      </c>
      <c r="U129" s="408">
        <v>373</v>
      </c>
      <c r="V129" s="38">
        <f t="shared" si="51"/>
        <v>31.433333333333337</v>
      </c>
      <c r="W129" s="38">
        <f t="shared" si="52"/>
        <v>41.166666666666664</v>
      </c>
      <c r="X129" s="38">
        <f t="shared" si="53"/>
        <v>157.9</v>
      </c>
      <c r="Y129" s="73">
        <f t="shared" si="54"/>
        <v>231.33333333333334</v>
      </c>
      <c r="Z129" s="221">
        <f>SUM(V129:V138)</f>
        <v>133.93333333333334</v>
      </c>
      <c r="AA129" s="219">
        <f>SUM(W129:W138)</f>
        <v>223.21666666666667</v>
      </c>
      <c r="AB129" s="219">
        <f>SUM(X129:X138)</f>
        <v>582.06666666666672</v>
      </c>
      <c r="AC129" s="219">
        <f>SUM(Y129:Y138)</f>
        <v>871.16666666666663</v>
      </c>
      <c r="AD129" s="210">
        <f t="shared" ref="AD129:AG139" si="57">Z129*0.38*0.9*SQRT(3)</f>
        <v>79.336933650853936</v>
      </c>
      <c r="AE129" s="210">
        <f t="shared" si="57"/>
        <v>132.22493185488887</v>
      </c>
      <c r="AF129" s="210">
        <f t="shared" si="57"/>
        <v>344.79381170015222</v>
      </c>
      <c r="AG129" s="210">
        <f t="shared" si="57"/>
        <v>516.04548555626377</v>
      </c>
      <c r="AH129" s="219">
        <f>MAX(Z129:AC138)</f>
        <v>871.16666666666663</v>
      </c>
      <c r="AI129" s="213">
        <f t="shared" ref="AI129" si="58">AH129*0.38*0.9*SQRT(3)</f>
        <v>516.04548555626377</v>
      </c>
      <c r="AJ129" s="213">
        <f>D129-AI129</f>
        <v>1283.9545144437361</v>
      </c>
    </row>
    <row r="130" spans="1:36" s="50" customFormat="1" ht="15.75" x14ac:dyDescent="0.25">
      <c r="A130" s="111"/>
      <c r="B130" s="114"/>
      <c r="C130" s="120"/>
      <c r="D130" s="120"/>
      <c r="E130" s="383" t="s">
        <v>639</v>
      </c>
      <c r="F130" s="383">
        <v>18.8</v>
      </c>
      <c r="G130" s="383">
        <v>19.399999999999999</v>
      </c>
      <c r="H130" s="383">
        <v>27.7</v>
      </c>
      <c r="I130" s="383">
        <v>55</v>
      </c>
      <c r="J130" s="383">
        <v>64.8</v>
      </c>
      <c r="K130" s="383">
        <v>52.3</v>
      </c>
      <c r="L130" s="383">
        <v>125.8</v>
      </c>
      <c r="M130" s="383">
        <v>169</v>
      </c>
      <c r="N130" s="383">
        <v>157</v>
      </c>
      <c r="O130" s="383">
        <v>170</v>
      </c>
      <c r="P130" s="383">
        <v>174</v>
      </c>
      <c r="Q130" s="383">
        <v>203</v>
      </c>
      <c r="R130" s="394">
        <v>373</v>
      </c>
      <c r="S130" s="394">
        <v>372</v>
      </c>
      <c r="T130" s="394">
        <v>373</v>
      </c>
      <c r="U130" s="394">
        <v>373</v>
      </c>
      <c r="V130" s="34">
        <f t="shared" si="51"/>
        <v>21.966666666666669</v>
      </c>
      <c r="W130" s="34">
        <f t="shared" si="52"/>
        <v>57.366666666666667</v>
      </c>
      <c r="X130" s="34">
        <f t="shared" si="53"/>
        <v>150.6</v>
      </c>
      <c r="Y130" s="74">
        <f t="shared" si="54"/>
        <v>182.33333333333334</v>
      </c>
      <c r="Z130" s="217"/>
      <c r="AA130" s="211"/>
      <c r="AB130" s="211"/>
      <c r="AC130" s="211"/>
      <c r="AD130" s="211"/>
      <c r="AE130" s="211"/>
      <c r="AF130" s="211"/>
      <c r="AG130" s="211"/>
      <c r="AH130" s="211"/>
      <c r="AI130" s="214"/>
      <c r="AJ130" s="214"/>
    </row>
    <row r="131" spans="1:36" s="50" customFormat="1" ht="15.75" x14ac:dyDescent="0.25">
      <c r="A131" s="111"/>
      <c r="B131" s="114"/>
      <c r="C131" s="120"/>
      <c r="D131" s="120"/>
      <c r="E131" s="385" t="s">
        <v>640</v>
      </c>
      <c r="F131" s="385">
        <v>23.1</v>
      </c>
      <c r="G131" s="385">
        <v>15.9</v>
      </c>
      <c r="H131" s="385">
        <v>25.5</v>
      </c>
      <c r="I131" s="385">
        <v>19.3</v>
      </c>
      <c r="J131" s="385">
        <v>17.7</v>
      </c>
      <c r="K131" s="385">
        <v>37.1</v>
      </c>
      <c r="L131" s="385">
        <v>115</v>
      </c>
      <c r="M131" s="385">
        <v>126</v>
      </c>
      <c r="N131" s="385">
        <v>120</v>
      </c>
      <c r="O131" s="385">
        <v>203</v>
      </c>
      <c r="P131" s="385">
        <v>210</v>
      </c>
      <c r="Q131" s="385">
        <v>285</v>
      </c>
      <c r="R131" s="394">
        <v>373</v>
      </c>
      <c r="S131" s="394">
        <v>373</v>
      </c>
      <c r="T131" s="394">
        <v>373</v>
      </c>
      <c r="U131" s="394">
        <v>373</v>
      </c>
      <c r="V131" s="34">
        <f t="shared" si="51"/>
        <v>21.5</v>
      </c>
      <c r="W131" s="34">
        <f t="shared" si="52"/>
        <v>24.7</v>
      </c>
      <c r="X131" s="34">
        <f t="shared" si="53"/>
        <v>120.33333333333333</v>
      </c>
      <c r="Y131" s="74">
        <f t="shared" si="54"/>
        <v>232.66666666666666</v>
      </c>
      <c r="Z131" s="217"/>
      <c r="AA131" s="211"/>
      <c r="AB131" s="211"/>
      <c r="AC131" s="211"/>
      <c r="AD131" s="211"/>
      <c r="AE131" s="211"/>
      <c r="AF131" s="211"/>
      <c r="AG131" s="211"/>
      <c r="AH131" s="211"/>
      <c r="AI131" s="214"/>
      <c r="AJ131" s="214"/>
    </row>
    <row r="132" spans="1:36" s="50" customFormat="1" ht="15.75" x14ac:dyDescent="0.25">
      <c r="A132" s="111"/>
      <c r="B132" s="114"/>
      <c r="C132" s="120"/>
      <c r="D132" s="120"/>
      <c r="E132" s="383" t="s">
        <v>641</v>
      </c>
      <c r="F132" s="383">
        <v>68.8</v>
      </c>
      <c r="G132" s="383">
        <v>60.8</v>
      </c>
      <c r="H132" s="383">
        <v>20.8</v>
      </c>
      <c r="I132" s="383">
        <v>87.1</v>
      </c>
      <c r="J132" s="383">
        <v>48.6</v>
      </c>
      <c r="K132" s="383">
        <v>36.6</v>
      </c>
      <c r="L132" s="383">
        <v>116.3</v>
      </c>
      <c r="M132" s="383">
        <v>68</v>
      </c>
      <c r="N132" s="383">
        <v>143.80000000000001</v>
      </c>
      <c r="O132" s="383">
        <v>129</v>
      </c>
      <c r="P132" s="383">
        <v>108</v>
      </c>
      <c r="Q132" s="383">
        <v>192</v>
      </c>
      <c r="R132" s="394">
        <v>373</v>
      </c>
      <c r="S132" s="394">
        <v>373</v>
      </c>
      <c r="T132" s="394">
        <v>373</v>
      </c>
      <c r="U132" s="394">
        <v>373</v>
      </c>
      <c r="V132" s="34">
        <f t="shared" si="51"/>
        <v>50.133333333333333</v>
      </c>
      <c r="W132" s="34">
        <f t="shared" si="52"/>
        <v>57.43333333333333</v>
      </c>
      <c r="X132" s="34">
        <f t="shared" si="53"/>
        <v>109.36666666666667</v>
      </c>
      <c r="Y132" s="74">
        <f t="shared" si="54"/>
        <v>143</v>
      </c>
      <c r="Z132" s="217"/>
      <c r="AA132" s="211"/>
      <c r="AB132" s="211"/>
      <c r="AC132" s="211"/>
      <c r="AD132" s="211"/>
      <c r="AE132" s="211"/>
      <c r="AF132" s="211"/>
      <c r="AG132" s="211"/>
      <c r="AH132" s="211"/>
      <c r="AI132" s="214"/>
      <c r="AJ132" s="214"/>
    </row>
    <row r="133" spans="1:36" s="50" customFormat="1" ht="15.75" x14ac:dyDescent="0.25">
      <c r="A133" s="111"/>
      <c r="B133" s="114"/>
      <c r="C133" s="120"/>
      <c r="D133" s="120"/>
      <c r="E133" s="385" t="s">
        <v>642</v>
      </c>
      <c r="F133" s="385">
        <v>0.7</v>
      </c>
      <c r="G133" s="385">
        <v>0.1</v>
      </c>
      <c r="H133" s="385">
        <v>0</v>
      </c>
      <c r="I133" s="385">
        <v>0.6</v>
      </c>
      <c r="J133" s="385">
        <v>1.1000000000000001</v>
      </c>
      <c r="K133" s="385">
        <v>0</v>
      </c>
      <c r="L133" s="385">
        <v>7</v>
      </c>
      <c r="M133" s="385">
        <v>9.3000000000000007</v>
      </c>
      <c r="N133" s="385">
        <v>2</v>
      </c>
      <c r="O133" s="385">
        <v>22</v>
      </c>
      <c r="P133" s="385">
        <v>0</v>
      </c>
      <c r="Q133" s="385">
        <v>1</v>
      </c>
      <c r="R133" s="395">
        <v>373</v>
      </c>
      <c r="S133" s="395">
        <v>373</v>
      </c>
      <c r="T133" s="395">
        <v>373</v>
      </c>
      <c r="U133" s="395">
        <v>373</v>
      </c>
      <c r="V133" s="34">
        <f t="shared" si="51"/>
        <v>0.39999999999999997</v>
      </c>
      <c r="W133" s="34">
        <f t="shared" si="52"/>
        <v>0.85000000000000009</v>
      </c>
      <c r="X133" s="34">
        <f t="shared" si="53"/>
        <v>6.1000000000000005</v>
      </c>
      <c r="Y133" s="74">
        <f t="shared" si="54"/>
        <v>11.5</v>
      </c>
      <c r="Z133" s="217"/>
      <c r="AA133" s="211"/>
      <c r="AB133" s="211"/>
      <c r="AC133" s="211"/>
      <c r="AD133" s="211"/>
      <c r="AE133" s="211"/>
      <c r="AF133" s="211"/>
      <c r="AG133" s="211"/>
      <c r="AH133" s="211"/>
      <c r="AI133" s="214"/>
      <c r="AJ133" s="214"/>
    </row>
    <row r="134" spans="1:36" s="50" customFormat="1" ht="15.75" x14ac:dyDescent="0.25">
      <c r="A134" s="111"/>
      <c r="B134" s="114"/>
      <c r="C134" s="120"/>
      <c r="D134" s="120"/>
      <c r="E134" s="383" t="s">
        <v>643</v>
      </c>
      <c r="F134" s="383">
        <v>8</v>
      </c>
      <c r="G134" s="383">
        <v>10.5</v>
      </c>
      <c r="H134" s="383">
        <v>4</v>
      </c>
      <c r="I134" s="383">
        <v>38.4</v>
      </c>
      <c r="J134" s="383">
        <v>42.8</v>
      </c>
      <c r="K134" s="383">
        <v>25</v>
      </c>
      <c r="L134" s="383">
        <v>16</v>
      </c>
      <c r="M134" s="383">
        <v>21.5</v>
      </c>
      <c r="N134" s="383">
        <v>26</v>
      </c>
      <c r="O134" s="383">
        <v>37</v>
      </c>
      <c r="P134" s="383">
        <v>25</v>
      </c>
      <c r="Q134" s="383">
        <v>39</v>
      </c>
      <c r="R134" s="394">
        <v>373</v>
      </c>
      <c r="S134" s="394">
        <v>373</v>
      </c>
      <c r="T134" s="394">
        <v>373</v>
      </c>
      <c r="U134" s="394">
        <v>373</v>
      </c>
      <c r="V134" s="34">
        <f t="shared" si="51"/>
        <v>7.5</v>
      </c>
      <c r="W134" s="34">
        <f t="shared" si="52"/>
        <v>35.4</v>
      </c>
      <c r="X134" s="34">
        <f t="shared" si="53"/>
        <v>21.166666666666668</v>
      </c>
      <c r="Y134" s="74">
        <f t="shared" si="54"/>
        <v>33.666666666666664</v>
      </c>
      <c r="Z134" s="217"/>
      <c r="AA134" s="211"/>
      <c r="AB134" s="211"/>
      <c r="AC134" s="211"/>
      <c r="AD134" s="211"/>
      <c r="AE134" s="211"/>
      <c r="AF134" s="211"/>
      <c r="AG134" s="211"/>
      <c r="AH134" s="211"/>
      <c r="AI134" s="214"/>
      <c r="AJ134" s="214"/>
    </row>
    <row r="135" spans="1:36" s="50" customFormat="1" ht="31.5" x14ac:dyDescent="0.25">
      <c r="A135" s="111"/>
      <c r="B135" s="114"/>
      <c r="C135" s="120"/>
      <c r="D135" s="120"/>
      <c r="E135" s="385" t="s">
        <v>644</v>
      </c>
      <c r="F135" s="385">
        <v>1</v>
      </c>
      <c r="G135" s="385">
        <v>0</v>
      </c>
      <c r="H135" s="385">
        <v>0</v>
      </c>
      <c r="I135" s="385">
        <v>17.8</v>
      </c>
      <c r="J135" s="385">
        <v>0.8</v>
      </c>
      <c r="K135" s="385">
        <v>0.3</v>
      </c>
      <c r="L135" s="385">
        <v>7</v>
      </c>
      <c r="M135" s="385">
        <v>21.4</v>
      </c>
      <c r="N135" s="385">
        <v>21.4</v>
      </c>
      <c r="O135" s="385">
        <v>22</v>
      </c>
      <c r="P135" s="385">
        <v>54</v>
      </c>
      <c r="Q135" s="385">
        <v>34</v>
      </c>
      <c r="R135" s="395">
        <v>373</v>
      </c>
      <c r="S135" s="395">
        <v>373</v>
      </c>
      <c r="T135" s="395">
        <v>373</v>
      </c>
      <c r="U135" s="395">
        <v>373</v>
      </c>
      <c r="V135" s="34">
        <f t="shared" si="51"/>
        <v>1</v>
      </c>
      <c r="W135" s="34">
        <f t="shared" si="52"/>
        <v>6.3000000000000007</v>
      </c>
      <c r="X135" s="34">
        <f t="shared" si="53"/>
        <v>16.599999999999998</v>
      </c>
      <c r="Y135" s="74">
        <f t="shared" si="54"/>
        <v>36.666666666666664</v>
      </c>
      <c r="Z135" s="217"/>
      <c r="AA135" s="211"/>
      <c r="AB135" s="211"/>
      <c r="AC135" s="211"/>
      <c r="AD135" s="211"/>
      <c r="AE135" s="211"/>
      <c r="AF135" s="211"/>
      <c r="AG135" s="211"/>
      <c r="AH135" s="211"/>
      <c r="AI135" s="214"/>
      <c r="AJ135" s="214"/>
    </row>
    <row r="136" spans="1:36" s="50" customFormat="1" ht="15.75" x14ac:dyDescent="0.25">
      <c r="A136" s="111"/>
      <c r="B136" s="114"/>
      <c r="C136" s="120"/>
      <c r="D136" s="120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94"/>
      <c r="S136" s="394"/>
      <c r="T136" s="394"/>
      <c r="U136" s="394"/>
      <c r="V136" s="34">
        <f t="shared" si="51"/>
        <v>0</v>
      </c>
      <c r="W136" s="34">
        <f t="shared" si="52"/>
        <v>0</v>
      </c>
      <c r="X136" s="34">
        <f t="shared" si="53"/>
        <v>0</v>
      </c>
      <c r="Y136" s="74">
        <f t="shared" si="54"/>
        <v>0</v>
      </c>
      <c r="Z136" s="217"/>
      <c r="AA136" s="211"/>
      <c r="AB136" s="211"/>
      <c r="AC136" s="211"/>
      <c r="AD136" s="211"/>
      <c r="AE136" s="211"/>
      <c r="AF136" s="211"/>
      <c r="AG136" s="211"/>
      <c r="AH136" s="211"/>
      <c r="AI136" s="214"/>
      <c r="AJ136" s="214"/>
    </row>
    <row r="137" spans="1:36" s="50" customFormat="1" ht="15.75" x14ac:dyDescent="0.25">
      <c r="A137" s="111"/>
      <c r="B137" s="114"/>
      <c r="C137" s="120"/>
      <c r="D137" s="120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5"/>
      <c r="R137" s="395"/>
      <c r="S137" s="395"/>
      <c r="T137" s="395"/>
      <c r="U137" s="395"/>
      <c r="V137" s="34">
        <f t="shared" si="51"/>
        <v>0</v>
      </c>
      <c r="W137" s="34">
        <f t="shared" si="52"/>
        <v>0</v>
      </c>
      <c r="X137" s="34">
        <f t="shared" si="53"/>
        <v>0</v>
      </c>
      <c r="Y137" s="74">
        <f t="shared" si="54"/>
        <v>0</v>
      </c>
      <c r="Z137" s="217"/>
      <c r="AA137" s="211"/>
      <c r="AB137" s="211"/>
      <c r="AC137" s="211"/>
      <c r="AD137" s="211"/>
      <c r="AE137" s="211"/>
      <c r="AF137" s="211"/>
      <c r="AG137" s="211"/>
      <c r="AH137" s="211"/>
      <c r="AI137" s="214"/>
      <c r="AJ137" s="214"/>
    </row>
    <row r="138" spans="1:36" s="50" customFormat="1" ht="16.5" thickBot="1" x14ac:dyDescent="0.3">
      <c r="A138" s="112"/>
      <c r="B138" s="115"/>
      <c r="C138" s="121"/>
      <c r="D138" s="12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6"/>
      <c r="S138" s="396"/>
      <c r="T138" s="396"/>
      <c r="U138" s="396"/>
      <c r="V138" s="35">
        <f t="shared" si="51"/>
        <v>0</v>
      </c>
      <c r="W138" s="35">
        <f t="shared" si="52"/>
        <v>0</v>
      </c>
      <c r="X138" s="35">
        <f t="shared" si="53"/>
        <v>0</v>
      </c>
      <c r="Y138" s="75">
        <f t="shared" si="54"/>
        <v>0</v>
      </c>
      <c r="Z138" s="218"/>
      <c r="AA138" s="212"/>
      <c r="AB138" s="212"/>
      <c r="AC138" s="212"/>
      <c r="AD138" s="212"/>
      <c r="AE138" s="212"/>
      <c r="AF138" s="212"/>
      <c r="AG138" s="212"/>
      <c r="AH138" s="212"/>
      <c r="AI138" s="215"/>
      <c r="AJ138" s="215"/>
    </row>
    <row r="139" spans="1:36" s="50" customFormat="1" ht="15.75" x14ac:dyDescent="0.25">
      <c r="A139" s="123">
        <v>19</v>
      </c>
      <c r="B139" s="124" t="s">
        <v>262</v>
      </c>
      <c r="C139" s="119" t="s">
        <v>411</v>
      </c>
      <c r="D139" s="119">
        <f>(1000+1000)*0.9</f>
        <v>1800</v>
      </c>
      <c r="E139" s="392" t="s">
        <v>645</v>
      </c>
      <c r="F139" s="392">
        <v>24.3</v>
      </c>
      <c r="G139" s="392">
        <v>8.1999999999999993</v>
      </c>
      <c r="H139" s="392">
        <v>6</v>
      </c>
      <c r="I139" s="392">
        <v>18.5</v>
      </c>
      <c r="J139" s="392">
        <v>10</v>
      </c>
      <c r="K139" s="392">
        <v>1.7</v>
      </c>
      <c r="L139" s="392">
        <v>46.7</v>
      </c>
      <c r="M139" s="392">
        <v>89.1</v>
      </c>
      <c r="N139" s="392">
        <v>54.6</v>
      </c>
      <c r="O139" s="392">
        <v>50</v>
      </c>
      <c r="P139" s="392">
        <v>49</v>
      </c>
      <c r="Q139" s="392">
        <v>46</v>
      </c>
      <c r="R139" s="408">
        <v>388</v>
      </c>
      <c r="S139" s="408">
        <v>388</v>
      </c>
      <c r="T139" s="408">
        <v>388</v>
      </c>
      <c r="U139" s="408">
        <v>388</v>
      </c>
      <c r="V139" s="38">
        <f t="shared" si="51"/>
        <v>12.833333333333334</v>
      </c>
      <c r="W139" s="38">
        <f t="shared" si="52"/>
        <v>10.066666666666666</v>
      </c>
      <c r="X139" s="38">
        <f t="shared" si="53"/>
        <v>63.466666666666669</v>
      </c>
      <c r="Y139" s="73">
        <f t="shared" si="54"/>
        <v>48.333333333333336</v>
      </c>
      <c r="Z139" s="221">
        <f>SUM(V139:V148)</f>
        <v>168.83333333333334</v>
      </c>
      <c r="AA139" s="219">
        <f>SUM(W139:W148)</f>
        <v>149.46666666666667</v>
      </c>
      <c r="AB139" s="219">
        <f>SUM(X139:X148)</f>
        <v>427.76666666666671</v>
      </c>
      <c r="AC139" s="219">
        <f>SUM(Y139:Y148)</f>
        <v>385.16666666666669</v>
      </c>
      <c r="AD139" s="210">
        <f t="shared" ref="AD139" si="59">Z139*0.38*0.9*SQRT(3)</f>
        <v>100.01034567983454</v>
      </c>
      <c r="AE139" s="210">
        <f t="shared" si="57"/>
        <v>88.538280360982839</v>
      </c>
      <c r="AF139" s="210">
        <f t="shared" si="57"/>
        <v>253.39245135425801</v>
      </c>
      <c r="AG139" s="210">
        <f t="shared" si="57"/>
        <v>228.15785672862549</v>
      </c>
      <c r="AH139" s="219">
        <f>MAX(Z139:AC148)</f>
        <v>427.76666666666671</v>
      </c>
      <c r="AI139" s="213">
        <f t="shared" ref="AI139" si="60">AH139*0.38*0.9*SQRT(3)</f>
        <v>253.39245135425801</v>
      </c>
      <c r="AJ139" s="213">
        <f>D139-AI139</f>
        <v>1546.6075486457421</v>
      </c>
    </row>
    <row r="140" spans="1:36" s="50" customFormat="1" ht="15.75" x14ac:dyDescent="0.25">
      <c r="A140" s="111"/>
      <c r="B140" s="114"/>
      <c r="C140" s="120"/>
      <c r="D140" s="120"/>
      <c r="E140" s="383" t="s">
        <v>646</v>
      </c>
      <c r="F140" s="383">
        <v>36</v>
      </c>
      <c r="G140" s="383">
        <v>35.799999999999997</v>
      </c>
      <c r="H140" s="383">
        <v>40.799999999999997</v>
      </c>
      <c r="I140" s="383">
        <v>31.8</v>
      </c>
      <c r="J140" s="383">
        <v>34.1</v>
      </c>
      <c r="K140" s="383">
        <v>35.9</v>
      </c>
      <c r="L140" s="383">
        <v>113</v>
      </c>
      <c r="M140" s="383">
        <v>35.4</v>
      </c>
      <c r="N140" s="383">
        <v>76</v>
      </c>
      <c r="O140" s="383">
        <v>182</v>
      </c>
      <c r="P140" s="383">
        <v>5</v>
      </c>
      <c r="Q140" s="383">
        <v>134</v>
      </c>
      <c r="R140" s="394">
        <v>388</v>
      </c>
      <c r="S140" s="394">
        <v>388</v>
      </c>
      <c r="T140" s="394">
        <v>388</v>
      </c>
      <c r="U140" s="394">
        <v>388</v>
      </c>
      <c r="V140" s="34">
        <f t="shared" si="51"/>
        <v>37.533333333333331</v>
      </c>
      <c r="W140" s="34">
        <f t="shared" si="52"/>
        <v>33.933333333333337</v>
      </c>
      <c r="X140" s="34">
        <f t="shared" si="53"/>
        <v>74.8</v>
      </c>
      <c r="Y140" s="74">
        <f t="shared" si="54"/>
        <v>107</v>
      </c>
      <c r="Z140" s="217"/>
      <c r="AA140" s="211"/>
      <c r="AB140" s="211"/>
      <c r="AC140" s="211"/>
      <c r="AD140" s="211"/>
      <c r="AE140" s="211"/>
      <c r="AF140" s="211"/>
      <c r="AG140" s="211"/>
      <c r="AH140" s="211"/>
      <c r="AI140" s="214"/>
      <c r="AJ140" s="214"/>
    </row>
    <row r="141" spans="1:36" s="50" customFormat="1" ht="15.75" x14ac:dyDescent="0.25">
      <c r="A141" s="111"/>
      <c r="B141" s="114"/>
      <c r="C141" s="120"/>
      <c r="D141" s="120"/>
      <c r="E141" s="385" t="s">
        <v>647</v>
      </c>
      <c r="F141" s="385">
        <v>13.5</v>
      </c>
      <c r="G141" s="385">
        <v>20.3</v>
      </c>
      <c r="H141" s="385">
        <v>8.1999999999999993</v>
      </c>
      <c r="I141" s="385">
        <v>41</v>
      </c>
      <c r="J141" s="385">
        <v>29.3</v>
      </c>
      <c r="K141" s="385">
        <v>45.1</v>
      </c>
      <c r="L141" s="385">
        <v>104</v>
      </c>
      <c r="M141" s="385">
        <v>31</v>
      </c>
      <c r="N141" s="385">
        <v>212</v>
      </c>
      <c r="O141" s="385">
        <v>20</v>
      </c>
      <c r="P141" s="385">
        <v>35</v>
      </c>
      <c r="Q141" s="385">
        <v>145</v>
      </c>
      <c r="R141" s="394">
        <v>388</v>
      </c>
      <c r="S141" s="394">
        <v>388</v>
      </c>
      <c r="T141" s="394">
        <v>388</v>
      </c>
      <c r="U141" s="394">
        <v>388</v>
      </c>
      <c r="V141" s="34">
        <f t="shared" si="51"/>
        <v>14</v>
      </c>
      <c r="W141" s="34">
        <f t="shared" si="52"/>
        <v>38.466666666666669</v>
      </c>
      <c r="X141" s="34">
        <f t="shared" si="53"/>
        <v>115.66666666666667</v>
      </c>
      <c r="Y141" s="74">
        <f t="shared" si="54"/>
        <v>66.666666666666671</v>
      </c>
      <c r="Z141" s="217"/>
      <c r="AA141" s="211"/>
      <c r="AB141" s="211"/>
      <c r="AC141" s="211"/>
      <c r="AD141" s="211"/>
      <c r="AE141" s="211"/>
      <c r="AF141" s="211"/>
      <c r="AG141" s="211"/>
      <c r="AH141" s="211"/>
      <c r="AI141" s="214"/>
      <c r="AJ141" s="214"/>
    </row>
    <row r="142" spans="1:36" s="50" customFormat="1" ht="15.75" x14ac:dyDescent="0.25">
      <c r="A142" s="111"/>
      <c r="B142" s="114"/>
      <c r="C142" s="120"/>
      <c r="D142" s="120"/>
      <c r="E142" s="383" t="s">
        <v>648</v>
      </c>
      <c r="F142" s="383">
        <v>30.1</v>
      </c>
      <c r="G142" s="383">
        <v>57.7</v>
      </c>
      <c r="H142" s="383">
        <v>41.3</v>
      </c>
      <c r="I142" s="383">
        <v>0.9</v>
      </c>
      <c r="J142" s="383">
        <v>6.4</v>
      </c>
      <c r="K142" s="383">
        <v>11.5</v>
      </c>
      <c r="L142" s="383"/>
      <c r="M142" s="383"/>
      <c r="N142" s="383"/>
      <c r="O142" s="383"/>
      <c r="P142" s="383"/>
      <c r="Q142" s="383"/>
      <c r="R142" s="394">
        <v>388</v>
      </c>
      <c r="S142" s="394">
        <v>388</v>
      </c>
      <c r="T142" s="394">
        <v>388</v>
      </c>
      <c r="U142" s="394">
        <v>388</v>
      </c>
      <c r="V142" s="34">
        <f t="shared" si="51"/>
        <v>43.033333333333339</v>
      </c>
      <c r="W142" s="34">
        <f t="shared" si="52"/>
        <v>6.2666666666666666</v>
      </c>
      <c r="X142" s="34">
        <f t="shared" si="53"/>
        <v>0</v>
      </c>
      <c r="Y142" s="74">
        <f t="shared" si="54"/>
        <v>0</v>
      </c>
      <c r="Z142" s="217"/>
      <c r="AA142" s="211"/>
      <c r="AB142" s="211"/>
      <c r="AC142" s="211"/>
      <c r="AD142" s="211"/>
      <c r="AE142" s="211"/>
      <c r="AF142" s="211"/>
      <c r="AG142" s="211"/>
      <c r="AH142" s="211"/>
      <c r="AI142" s="214"/>
      <c r="AJ142" s="214"/>
    </row>
    <row r="143" spans="1:36" s="50" customFormat="1" ht="15.75" x14ac:dyDescent="0.25">
      <c r="A143" s="111"/>
      <c r="B143" s="114"/>
      <c r="C143" s="120"/>
      <c r="D143" s="120"/>
      <c r="E143" s="385" t="s">
        <v>649</v>
      </c>
      <c r="F143" s="385">
        <v>36.799999999999997</v>
      </c>
      <c r="G143" s="385">
        <v>32.1</v>
      </c>
      <c r="H143" s="385">
        <v>43.5</v>
      </c>
      <c r="I143" s="385">
        <v>32.200000000000003</v>
      </c>
      <c r="J143" s="385">
        <v>32.9</v>
      </c>
      <c r="K143" s="385">
        <v>34.9</v>
      </c>
      <c r="L143" s="385">
        <v>98.6</v>
      </c>
      <c r="M143" s="385">
        <v>24.8</v>
      </c>
      <c r="N143" s="385">
        <v>41.3</v>
      </c>
      <c r="O143" s="385">
        <v>18</v>
      </c>
      <c r="P143" s="385">
        <v>5</v>
      </c>
      <c r="Q143" s="385">
        <v>168</v>
      </c>
      <c r="R143" s="395">
        <v>388</v>
      </c>
      <c r="S143" s="395">
        <v>388</v>
      </c>
      <c r="T143" s="395">
        <v>388</v>
      </c>
      <c r="U143" s="395">
        <v>388</v>
      </c>
      <c r="V143" s="34">
        <f t="shared" si="51"/>
        <v>37.466666666666669</v>
      </c>
      <c r="W143" s="34">
        <f t="shared" si="52"/>
        <v>33.333333333333336</v>
      </c>
      <c r="X143" s="34">
        <f t="shared" si="53"/>
        <v>54.9</v>
      </c>
      <c r="Y143" s="74">
        <f t="shared" si="54"/>
        <v>63.666666666666664</v>
      </c>
      <c r="Z143" s="217"/>
      <c r="AA143" s="211"/>
      <c r="AB143" s="211"/>
      <c r="AC143" s="211"/>
      <c r="AD143" s="211"/>
      <c r="AE143" s="211"/>
      <c r="AF143" s="211"/>
      <c r="AG143" s="211"/>
      <c r="AH143" s="211"/>
      <c r="AI143" s="214"/>
      <c r="AJ143" s="214"/>
    </row>
    <row r="144" spans="1:36" s="50" customFormat="1" ht="15.75" x14ac:dyDescent="0.25">
      <c r="A144" s="111"/>
      <c r="B144" s="114"/>
      <c r="C144" s="120"/>
      <c r="D144" s="120"/>
      <c r="E144" s="383" t="s">
        <v>591</v>
      </c>
      <c r="F144" s="383">
        <v>23.2</v>
      </c>
      <c r="G144" s="383">
        <v>17.5</v>
      </c>
      <c r="H144" s="383">
        <v>2.2999999999999998</v>
      </c>
      <c r="I144" s="383">
        <v>22.1</v>
      </c>
      <c r="J144" s="383">
        <v>11.3</v>
      </c>
      <c r="K144" s="383">
        <v>8.8000000000000007</v>
      </c>
      <c r="L144" s="383">
        <v>11.5</v>
      </c>
      <c r="M144" s="383">
        <v>17.5</v>
      </c>
      <c r="N144" s="383">
        <v>2.6</v>
      </c>
      <c r="O144" s="383">
        <v>3</v>
      </c>
      <c r="P144" s="383">
        <v>16</v>
      </c>
      <c r="Q144" s="383">
        <v>0</v>
      </c>
      <c r="R144" s="394">
        <v>388</v>
      </c>
      <c r="S144" s="394">
        <v>388</v>
      </c>
      <c r="T144" s="394">
        <v>388</v>
      </c>
      <c r="U144" s="394">
        <v>388</v>
      </c>
      <c r="V144" s="34">
        <f t="shared" si="51"/>
        <v>14.333333333333334</v>
      </c>
      <c r="W144" s="34">
        <f t="shared" si="52"/>
        <v>14.066666666666668</v>
      </c>
      <c r="X144" s="34">
        <f t="shared" si="53"/>
        <v>10.533333333333333</v>
      </c>
      <c r="Y144" s="74">
        <f t="shared" si="54"/>
        <v>9.5</v>
      </c>
      <c r="Z144" s="217"/>
      <c r="AA144" s="211"/>
      <c r="AB144" s="211"/>
      <c r="AC144" s="211"/>
      <c r="AD144" s="211"/>
      <c r="AE144" s="211"/>
      <c r="AF144" s="211"/>
      <c r="AG144" s="211"/>
      <c r="AH144" s="211"/>
      <c r="AI144" s="214"/>
      <c r="AJ144" s="214"/>
    </row>
    <row r="145" spans="1:37" s="50" customFormat="1" ht="15.75" x14ac:dyDescent="0.25">
      <c r="A145" s="111"/>
      <c r="B145" s="114"/>
      <c r="C145" s="120"/>
      <c r="D145" s="120"/>
      <c r="E145" s="385" t="s">
        <v>650</v>
      </c>
      <c r="F145" s="385">
        <v>8.8000000000000007</v>
      </c>
      <c r="G145" s="385">
        <v>18.7</v>
      </c>
      <c r="H145" s="385">
        <v>1.4</v>
      </c>
      <c r="I145" s="385">
        <v>1.2</v>
      </c>
      <c r="J145" s="385">
        <v>24.4</v>
      </c>
      <c r="K145" s="385">
        <v>14.4</v>
      </c>
      <c r="L145" s="385">
        <v>6.7</v>
      </c>
      <c r="M145" s="385">
        <v>29.8</v>
      </c>
      <c r="N145" s="385">
        <v>63</v>
      </c>
      <c r="O145" s="385">
        <v>5</v>
      </c>
      <c r="P145" s="385">
        <v>16</v>
      </c>
      <c r="Q145" s="385">
        <v>15</v>
      </c>
      <c r="R145" s="395">
        <v>388</v>
      </c>
      <c r="S145" s="395">
        <v>388</v>
      </c>
      <c r="T145" s="395">
        <v>388</v>
      </c>
      <c r="U145" s="395">
        <v>388</v>
      </c>
      <c r="V145" s="34">
        <f t="shared" si="51"/>
        <v>9.6333333333333329</v>
      </c>
      <c r="W145" s="34">
        <f t="shared" si="52"/>
        <v>13.333333333333334</v>
      </c>
      <c r="X145" s="34">
        <f t="shared" si="53"/>
        <v>33.166666666666664</v>
      </c>
      <c r="Y145" s="74">
        <f t="shared" si="54"/>
        <v>12</v>
      </c>
      <c r="Z145" s="217"/>
      <c r="AA145" s="211"/>
      <c r="AB145" s="211"/>
      <c r="AC145" s="211"/>
      <c r="AD145" s="211"/>
      <c r="AE145" s="211"/>
      <c r="AF145" s="211"/>
      <c r="AG145" s="211"/>
      <c r="AH145" s="211"/>
      <c r="AI145" s="214"/>
      <c r="AJ145" s="214"/>
    </row>
    <row r="146" spans="1:37" s="50" customFormat="1" ht="31.5" x14ac:dyDescent="0.25">
      <c r="A146" s="111"/>
      <c r="B146" s="114"/>
      <c r="C146" s="120"/>
      <c r="D146" s="120"/>
      <c r="E146" s="383" t="s">
        <v>651</v>
      </c>
      <c r="F146" s="383"/>
      <c r="G146" s="383"/>
      <c r="H146" s="383"/>
      <c r="I146" s="383"/>
      <c r="J146" s="383"/>
      <c r="K146" s="383"/>
      <c r="L146" s="383">
        <v>40</v>
      </c>
      <c r="M146" s="383">
        <v>93</v>
      </c>
      <c r="N146" s="383">
        <v>92.7</v>
      </c>
      <c r="O146" s="383">
        <v>104</v>
      </c>
      <c r="P146" s="383">
        <v>68</v>
      </c>
      <c r="Q146" s="383">
        <v>62</v>
      </c>
      <c r="R146" s="394">
        <v>388</v>
      </c>
      <c r="S146" s="394">
        <v>388</v>
      </c>
      <c r="T146" s="394">
        <v>388</v>
      </c>
      <c r="U146" s="394">
        <v>388</v>
      </c>
      <c r="V146" s="34">
        <f t="shared" si="51"/>
        <v>0</v>
      </c>
      <c r="W146" s="34">
        <f t="shared" si="52"/>
        <v>0</v>
      </c>
      <c r="X146" s="34">
        <f t="shared" si="53"/>
        <v>75.233333333333334</v>
      </c>
      <c r="Y146" s="74">
        <f t="shared" si="54"/>
        <v>78</v>
      </c>
      <c r="Z146" s="217"/>
      <c r="AA146" s="211"/>
      <c r="AB146" s="211"/>
      <c r="AC146" s="211"/>
      <c r="AD146" s="211"/>
      <c r="AE146" s="211"/>
      <c r="AF146" s="211"/>
      <c r="AG146" s="211"/>
      <c r="AH146" s="211"/>
      <c r="AI146" s="214"/>
      <c r="AJ146" s="214"/>
    </row>
    <row r="147" spans="1:37" s="50" customFormat="1" ht="15.75" x14ac:dyDescent="0.25">
      <c r="A147" s="111"/>
      <c r="B147" s="114"/>
      <c r="C147" s="120"/>
      <c r="D147" s="120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95"/>
      <c r="S147" s="395"/>
      <c r="T147" s="395"/>
      <c r="U147" s="395"/>
      <c r="V147" s="34">
        <f t="shared" si="51"/>
        <v>0</v>
      </c>
      <c r="W147" s="34">
        <f t="shared" si="52"/>
        <v>0</v>
      </c>
      <c r="X147" s="34">
        <f t="shared" si="53"/>
        <v>0</v>
      </c>
      <c r="Y147" s="74">
        <f t="shared" si="54"/>
        <v>0</v>
      </c>
      <c r="Z147" s="217"/>
      <c r="AA147" s="211"/>
      <c r="AB147" s="211"/>
      <c r="AC147" s="211"/>
      <c r="AD147" s="211"/>
      <c r="AE147" s="211"/>
      <c r="AF147" s="211"/>
      <c r="AG147" s="211"/>
      <c r="AH147" s="211"/>
      <c r="AI147" s="214"/>
      <c r="AJ147" s="214"/>
    </row>
    <row r="148" spans="1:37" s="50" customFormat="1" ht="16.5" thickBot="1" x14ac:dyDescent="0.3">
      <c r="A148" s="112"/>
      <c r="B148" s="115"/>
      <c r="C148" s="121"/>
      <c r="D148" s="121"/>
      <c r="E148" s="391"/>
      <c r="F148" s="391"/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  <c r="Q148" s="391"/>
      <c r="R148" s="396"/>
      <c r="S148" s="396"/>
      <c r="T148" s="396"/>
      <c r="U148" s="396"/>
      <c r="V148" s="35">
        <f t="shared" si="51"/>
        <v>0</v>
      </c>
      <c r="W148" s="35">
        <f t="shared" si="52"/>
        <v>0</v>
      </c>
      <c r="X148" s="35">
        <f t="shared" si="53"/>
        <v>0</v>
      </c>
      <c r="Y148" s="75">
        <f t="shared" si="54"/>
        <v>0</v>
      </c>
      <c r="Z148" s="218"/>
      <c r="AA148" s="212"/>
      <c r="AB148" s="212"/>
      <c r="AC148" s="212"/>
      <c r="AD148" s="212"/>
      <c r="AE148" s="212"/>
      <c r="AF148" s="212"/>
      <c r="AG148" s="212"/>
      <c r="AH148" s="212"/>
      <c r="AI148" s="215"/>
      <c r="AJ148" s="215"/>
    </row>
    <row r="149" spans="1:37" s="50" customFormat="1" ht="15.75" x14ac:dyDescent="0.25">
      <c r="A149" s="123">
        <v>20</v>
      </c>
      <c r="B149" s="222" t="s">
        <v>668</v>
      </c>
      <c r="C149" s="119" t="s">
        <v>22</v>
      </c>
      <c r="D149" s="119">
        <f>250*0.9</f>
        <v>225</v>
      </c>
      <c r="E149" s="392"/>
      <c r="F149" s="392">
        <v>124</v>
      </c>
      <c r="G149" s="392">
        <v>117</v>
      </c>
      <c r="H149" s="392">
        <v>98</v>
      </c>
      <c r="I149" s="392">
        <v>98</v>
      </c>
      <c r="J149" s="392">
        <v>98</v>
      </c>
      <c r="K149" s="392">
        <v>88</v>
      </c>
      <c r="L149" s="392">
        <v>273</v>
      </c>
      <c r="M149" s="392">
        <v>215</v>
      </c>
      <c r="N149" s="392">
        <v>327</v>
      </c>
      <c r="O149" s="392">
        <v>283</v>
      </c>
      <c r="P149" s="392">
        <v>220</v>
      </c>
      <c r="Q149" s="392">
        <v>282</v>
      </c>
      <c r="R149" s="397">
        <v>390</v>
      </c>
      <c r="S149" s="397">
        <v>390</v>
      </c>
      <c r="T149" s="397">
        <v>390</v>
      </c>
      <c r="U149" s="397">
        <v>390</v>
      </c>
      <c r="V149" s="38">
        <f t="shared" si="51"/>
        <v>113</v>
      </c>
      <c r="W149" s="38">
        <f t="shared" si="52"/>
        <v>94.666666666666671</v>
      </c>
      <c r="X149" s="38">
        <f t="shared" si="53"/>
        <v>271.66666666666669</v>
      </c>
      <c r="Y149" s="73">
        <f t="shared" si="54"/>
        <v>261.66666666666669</v>
      </c>
      <c r="Z149" s="221">
        <f>SUM(V149:V150)</f>
        <v>113</v>
      </c>
      <c r="AA149" s="219">
        <f>SUM(W149:W150)</f>
        <v>94.666666666666671</v>
      </c>
      <c r="AB149" s="219">
        <f>SUM(X149:X150)</f>
        <v>271.66666666666669</v>
      </c>
      <c r="AC149" s="219">
        <f>SUM(Y149:Y150)</f>
        <v>261.66666666666669</v>
      </c>
      <c r="AD149" s="210">
        <f t="shared" ref="AD149:AG149" si="61">Z149*0.38*0.9*SQRT(3)</f>
        <v>66.936835509306832</v>
      </c>
      <c r="AE149" s="210">
        <f t="shared" si="61"/>
        <v>56.076876945849975</v>
      </c>
      <c r="AF149" s="210">
        <f t="shared" si="61"/>
        <v>160.92484053122439</v>
      </c>
      <c r="AG149" s="210">
        <f t="shared" si="61"/>
        <v>155.00122676933884</v>
      </c>
      <c r="AH149" s="219">
        <f>MAX(Z149:AC150)</f>
        <v>271.66666666666669</v>
      </c>
      <c r="AI149" s="213">
        <f t="shared" ref="AI149" si="62">AH149*0.38*0.9*SQRT(3)</f>
        <v>160.92484053122439</v>
      </c>
      <c r="AJ149" s="213">
        <f>D149-AI149</f>
        <v>64.07515946877561</v>
      </c>
    </row>
    <row r="150" spans="1:37" s="50" customFormat="1" ht="16.5" thickBot="1" x14ac:dyDescent="0.3">
      <c r="A150" s="112"/>
      <c r="B150" s="223"/>
      <c r="C150" s="121"/>
      <c r="D150" s="121"/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1"/>
      <c r="R150" s="396"/>
      <c r="S150" s="396"/>
      <c r="T150" s="396"/>
      <c r="U150" s="396"/>
      <c r="V150" s="35">
        <f t="shared" ref="V150:V152" si="63">IF(AND(F150=0,G150=0,H150=0),0,IF(AND(F150=0,G150=0),H150,IF(AND(F150=0,H150=0),G150,IF(AND(G150=0,H150=0),F150,IF(F150=0,(G150+H150)/2,IF(G150=0,(F150+H150)/2,IF(H150=0,(F150+G150)/2,(F150+G150+H150)/3)))))))</f>
        <v>0</v>
      </c>
      <c r="W150" s="35">
        <f t="shared" ref="W150:W152" si="64">IF(AND(I150=0,J150=0,K150=0),0,IF(AND(I150=0,J150=0),K150,IF(AND(I150=0,K150=0),J150,IF(AND(J150=0,K150=0),I150,IF(I150=0,(J150+K150)/2,IF(J150=0,(I150+K150)/2,IF(K150=0,(I150+J150)/2,(I150+J150+K150)/3)))))))</f>
        <v>0</v>
      </c>
      <c r="X150" s="35">
        <f t="shared" ref="X150:X152" si="65">IF(AND(L150=0,M150=0,N150=0),0,IF(AND(L150=0,M150=0),N150,IF(AND(L150=0,N150=0),M150,IF(AND(M150=0,N150=0),L150,IF(L150=0,(M150+N150)/2,IF(M150=0,(L150+N150)/2,IF(N150=0,(L150+M150)/2,(L150+M150+N150)/3)))))))</f>
        <v>0</v>
      </c>
      <c r="Y150" s="75">
        <f t="shared" ref="Y150:Y152" si="66">IF(AND(O150=0,P150=0,Q150=0),0,IF(AND(O150=0,P150=0),Q150,IF(AND(O150=0,Q150=0),P150,IF(AND(P150=0,Q150=0),O150,IF(O150=0,(P150+Q150)/2,IF(P150=0,(O150+Q150)/2,IF(Q150=0,(O150+P150)/2,(O150+P150+Q150)/3)))))))</f>
        <v>0</v>
      </c>
      <c r="Z150" s="218"/>
      <c r="AA150" s="212"/>
      <c r="AB150" s="212"/>
      <c r="AC150" s="212"/>
      <c r="AD150" s="212"/>
      <c r="AE150" s="212"/>
      <c r="AF150" s="212"/>
      <c r="AG150" s="212"/>
      <c r="AH150" s="212"/>
      <c r="AI150" s="215"/>
      <c r="AJ150" s="215"/>
    </row>
    <row r="151" spans="1:37" s="50" customFormat="1" ht="15.75" x14ac:dyDescent="0.25">
      <c r="A151" s="123">
        <v>21</v>
      </c>
      <c r="B151" s="222" t="s">
        <v>669</v>
      </c>
      <c r="C151" s="119"/>
      <c r="D151" s="119"/>
      <c r="E151" s="392"/>
      <c r="F151" s="392">
        <v>2.2999999999999998</v>
      </c>
      <c r="G151" s="392">
        <v>2.6</v>
      </c>
      <c r="H151" s="392">
        <v>2.2999999999999998</v>
      </c>
      <c r="I151" s="392">
        <v>0</v>
      </c>
      <c r="J151" s="392">
        <v>6</v>
      </c>
      <c r="K151" s="392">
        <v>0.4</v>
      </c>
      <c r="L151" s="392">
        <v>6.2</v>
      </c>
      <c r="M151" s="392">
        <v>26</v>
      </c>
      <c r="N151" s="392">
        <v>6</v>
      </c>
      <c r="O151" s="392">
        <v>28</v>
      </c>
      <c r="P151" s="392">
        <v>11</v>
      </c>
      <c r="Q151" s="392">
        <v>11</v>
      </c>
      <c r="R151" s="397">
        <v>390</v>
      </c>
      <c r="S151" s="397">
        <v>390</v>
      </c>
      <c r="T151" s="397">
        <v>390</v>
      </c>
      <c r="U151" s="397">
        <v>390</v>
      </c>
      <c r="V151" s="38">
        <f t="shared" si="63"/>
        <v>2.4</v>
      </c>
      <c r="W151" s="38">
        <f t="shared" si="64"/>
        <v>3.2</v>
      </c>
      <c r="X151" s="38">
        <f t="shared" si="65"/>
        <v>12.733333333333334</v>
      </c>
      <c r="Y151" s="73">
        <f t="shared" si="66"/>
        <v>16.666666666666668</v>
      </c>
      <c r="Z151" s="221">
        <f>SUM(V151:V154)</f>
        <v>2.4</v>
      </c>
      <c r="AA151" s="219">
        <f>SUM(W151:W154)</f>
        <v>3.2</v>
      </c>
      <c r="AB151" s="219">
        <f>SUM(X151:X154)</f>
        <v>12.733333333333334</v>
      </c>
      <c r="AC151" s="219">
        <f>SUM(Y151:Y154)</f>
        <v>16.666666666666668</v>
      </c>
      <c r="AD151" s="210">
        <f t="shared" ref="AD151" si="67">Z151*0.38*0.9*SQRT(3)</f>
        <v>1.4216673028525344</v>
      </c>
      <c r="AE151" s="210">
        <f t="shared" ref="AE151" si="68">AA151*0.38*0.9*SQRT(3)</f>
        <v>1.8955564038033796</v>
      </c>
      <c r="AF151" s="210">
        <f t="shared" ref="AF151" si="69">AB151*0.38*0.9*SQRT(3)</f>
        <v>7.542734856800946</v>
      </c>
      <c r="AG151" s="210">
        <f t="shared" ref="AG151" si="70">AC151*0.38*0.9*SQRT(3)</f>
        <v>9.8726896031426019</v>
      </c>
      <c r="AH151" s="219">
        <f>MAX(Z151:AC154)</f>
        <v>16.666666666666668</v>
      </c>
      <c r="AI151" s="213">
        <f t="shared" ref="AI151" si="71">AH151*0.38*0.9*SQRT(3)</f>
        <v>9.8726896031426019</v>
      </c>
      <c r="AJ151" s="213">
        <f>D151-AI151</f>
        <v>-9.8726896031426019</v>
      </c>
    </row>
    <row r="152" spans="1:37" s="50" customFormat="1" ht="15.75" x14ac:dyDescent="0.25">
      <c r="A152" s="111"/>
      <c r="B152" s="224"/>
      <c r="C152" s="120"/>
      <c r="D152" s="120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94"/>
      <c r="S152" s="394"/>
      <c r="T152" s="394"/>
      <c r="U152" s="394"/>
      <c r="V152" s="34">
        <f t="shared" si="63"/>
        <v>0</v>
      </c>
      <c r="W152" s="34">
        <f t="shared" si="64"/>
        <v>0</v>
      </c>
      <c r="X152" s="34">
        <f t="shared" si="65"/>
        <v>0</v>
      </c>
      <c r="Y152" s="74">
        <f t="shared" si="66"/>
        <v>0</v>
      </c>
      <c r="Z152" s="217"/>
      <c r="AA152" s="211"/>
      <c r="AB152" s="211"/>
      <c r="AC152" s="211"/>
      <c r="AD152" s="211"/>
      <c r="AE152" s="211"/>
      <c r="AF152" s="211"/>
      <c r="AG152" s="211"/>
      <c r="AH152" s="211"/>
      <c r="AI152" s="214"/>
      <c r="AJ152" s="214"/>
    </row>
    <row r="153" spans="1:37" s="50" customFormat="1" ht="15.75" x14ac:dyDescent="0.25">
      <c r="A153" s="111"/>
      <c r="B153" s="224"/>
      <c r="C153" s="120"/>
      <c r="D153" s="120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95"/>
      <c r="S153" s="395"/>
      <c r="T153" s="395"/>
      <c r="U153" s="395"/>
      <c r="V153" s="34">
        <f t="shared" ref="V153:V155" si="72">IF(AND(F153=0,G153=0,H153=0),0,IF(AND(F153=0,G153=0),H153,IF(AND(F153=0,H153=0),G153,IF(AND(G153=0,H153=0),F153,IF(F153=0,(G153+H153)/2,IF(G153=0,(F153+H153)/2,IF(H153=0,(F153+G153)/2,(F153+G153+H153)/3)))))))</f>
        <v>0</v>
      </c>
      <c r="W153" s="34">
        <f t="shared" ref="W153:W155" si="73">IF(AND(I153=0,J153=0,K153=0),0,IF(AND(I153=0,J153=0),K153,IF(AND(I153=0,K153=0),J153,IF(AND(J153=0,K153=0),I153,IF(I153=0,(J153+K153)/2,IF(J153=0,(I153+K153)/2,IF(K153=0,(I153+J153)/2,(I153+J153+K153)/3)))))))</f>
        <v>0</v>
      </c>
      <c r="X153" s="34">
        <f t="shared" ref="X153:X155" si="74">IF(AND(L153=0,M153=0,N153=0),0,IF(AND(L153=0,M153=0),N153,IF(AND(L153=0,N153=0),M153,IF(AND(M153=0,N153=0),L153,IF(L153=0,(M153+N153)/2,IF(M153=0,(L153+N153)/2,IF(N153=0,(L153+M153)/2,(L153+M153+N153)/3)))))))</f>
        <v>0</v>
      </c>
      <c r="Y153" s="74">
        <f t="shared" ref="Y153:Y155" si="75">IF(AND(O153=0,P153=0,Q153=0),0,IF(AND(O153=0,P153=0),Q153,IF(AND(O153=0,Q153=0),P153,IF(AND(P153=0,Q153=0),O153,IF(O153=0,(P153+Q153)/2,IF(P153=0,(O153+Q153)/2,IF(Q153=0,(O153+P153)/2,(O153+P153+Q153)/3)))))))</f>
        <v>0</v>
      </c>
      <c r="Z153" s="217"/>
      <c r="AA153" s="211"/>
      <c r="AB153" s="211"/>
      <c r="AC153" s="211"/>
      <c r="AD153" s="211"/>
      <c r="AE153" s="211"/>
      <c r="AF153" s="211"/>
      <c r="AG153" s="211"/>
      <c r="AH153" s="211"/>
      <c r="AI153" s="214"/>
      <c r="AJ153" s="214"/>
    </row>
    <row r="154" spans="1:37" s="50" customFormat="1" ht="16.5" thickBot="1" x14ac:dyDescent="0.3">
      <c r="A154" s="112"/>
      <c r="B154" s="223"/>
      <c r="C154" s="121"/>
      <c r="D154" s="121"/>
      <c r="E154" s="391"/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391"/>
      <c r="R154" s="396"/>
      <c r="S154" s="396"/>
      <c r="T154" s="396"/>
      <c r="U154" s="396"/>
      <c r="V154" s="35">
        <f t="shared" si="72"/>
        <v>0</v>
      </c>
      <c r="W154" s="35">
        <f t="shared" si="73"/>
        <v>0</v>
      </c>
      <c r="X154" s="35">
        <f t="shared" si="74"/>
        <v>0</v>
      </c>
      <c r="Y154" s="75">
        <f t="shared" si="75"/>
        <v>0</v>
      </c>
      <c r="Z154" s="218"/>
      <c r="AA154" s="212"/>
      <c r="AB154" s="212"/>
      <c r="AC154" s="212"/>
      <c r="AD154" s="212"/>
      <c r="AE154" s="212"/>
      <c r="AF154" s="212"/>
      <c r="AG154" s="212"/>
      <c r="AH154" s="212"/>
      <c r="AI154" s="215"/>
      <c r="AJ154" s="215"/>
    </row>
    <row r="155" spans="1:37" s="50" customFormat="1" ht="18.75" customHeight="1" x14ac:dyDescent="0.25">
      <c r="A155" s="229">
        <v>22</v>
      </c>
      <c r="B155" s="222" t="s">
        <v>670</v>
      </c>
      <c r="C155" s="119"/>
      <c r="D155" s="119"/>
      <c r="E155" s="392"/>
      <c r="F155" s="392">
        <v>0.2</v>
      </c>
      <c r="G155" s="392">
        <v>0.4</v>
      </c>
      <c r="H155" s="392">
        <v>12</v>
      </c>
      <c r="I155" s="392">
        <v>0.2</v>
      </c>
      <c r="J155" s="392">
        <v>0.5</v>
      </c>
      <c r="K155" s="392">
        <v>1.6</v>
      </c>
      <c r="L155" s="392">
        <v>15</v>
      </c>
      <c r="M155" s="392">
        <v>21</v>
      </c>
      <c r="N155" s="392">
        <v>30</v>
      </c>
      <c r="O155" s="392">
        <v>16</v>
      </c>
      <c r="P155" s="392">
        <v>28</v>
      </c>
      <c r="Q155" s="392">
        <v>30</v>
      </c>
      <c r="R155" s="397">
        <v>392</v>
      </c>
      <c r="S155" s="397">
        <v>390</v>
      </c>
      <c r="T155" s="397">
        <v>390</v>
      </c>
      <c r="U155" s="397">
        <v>390</v>
      </c>
      <c r="V155" s="38">
        <f t="shared" si="72"/>
        <v>4.2</v>
      </c>
      <c r="W155" s="38">
        <f t="shared" si="73"/>
        <v>0.76666666666666661</v>
      </c>
      <c r="X155" s="38">
        <f t="shared" si="74"/>
        <v>22</v>
      </c>
      <c r="Y155" s="73">
        <f t="shared" si="75"/>
        <v>24.666666666666668</v>
      </c>
      <c r="Z155" s="231">
        <f>SUM(V155:V156)</f>
        <v>4.2</v>
      </c>
      <c r="AA155" s="225">
        <f>SUM(W155:W156)</f>
        <v>0.76666666666666661</v>
      </c>
      <c r="AB155" s="225">
        <f>SUM(X155:X156)</f>
        <v>22</v>
      </c>
      <c r="AC155" s="225">
        <f>SUM(Y155:Y156)</f>
        <v>24.666666666666668</v>
      </c>
      <c r="AD155" s="225">
        <f t="shared" ref="AD155" si="76">Z155*0.38*0.9*SQRT(3)</f>
        <v>2.4879177799919354</v>
      </c>
      <c r="AE155" s="225">
        <f t="shared" ref="AE155" si="77">AA155*0.38*0.9*SQRT(3)</f>
        <v>0.45414372174455958</v>
      </c>
      <c r="AF155" s="225">
        <f t="shared" ref="AF155" si="78">AB155*0.38*0.9*SQRT(3)</f>
        <v>13.031950276148232</v>
      </c>
      <c r="AG155" s="225">
        <f t="shared" ref="AG155" si="79">AC155*0.38*0.9*SQRT(3)</f>
        <v>14.611580612651048</v>
      </c>
      <c r="AH155" s="225">
        <f>MAX(Z155:AC156)</f>
        <v>24.666666666666668</v>
      </c>
      <c r="AI155" s="227">
        <f t="shared" ref="AI155" si="80">AH155*0.38*0.9*SQRT(3)</f>
        <v>14.611580612651048</v>
      </c>
      <c r="AJ155" s="227">
        <f>D155-AI155</f>
        <v>-14.611580612651048</v>
      </c>
    </row>
    <row r="156" spans="1:37" s="50" customFormat="1" ht="16.5" thickBot="1" x14ac:dyDescent="0.3">
      <c r="A156" s="230"/>
      <c r="B156" s="223"/>
      <c r="C156" s="121"/>
      <c r="D156" s="121"/>
      <c r="E156" s="391"/>
      <c r="F156" s="391"/>
      <c r="G156" s="391"/>
      <c r="H156" s="391"/>
      <c r="I156" s="391"/>
      <c r="J156" s="391"/>
      <c r="K156" s="391"/>
      <c r="L156" s="391"/>
      <c r="M156" s="391"/>
      <c r="N156" s="391"/>
      <c r="O156" s="391"/>
      <c r="P156" s="391"/>
      <c r="Q156" s="391"/>
      <c r="R156" s="396"/>
      <c r="S156" s="396"/>
      <c r="T156" s="396"/>
      <c r="U156" s="396"/>
      <c r="V156" s="35">
        <f t="shared" ref="V156:V157" si="81">IF(AND(F156=0,G156=0,H156=0),0,IF(AND(F156=0,G156=0),H156,IF(AND(F156=0,H156=0),G156,IF(AND(G156=0,H156=0),F156,IF(F156=0,(G156+H156)/2,IF(G156=0,(F156+H156)/2,IF(H156=0,(F156+G156)/2,(F156+G156+H156)/3)))))))</f>
        <v>0</v>
      </c>
      <c r="W156" s="35">
        <f t="shared" ref="W156:W157" si="82">IF(AND(I156=0,J156=0,K156=0),0,IF(AND(I156=0,J156=0),K156,IF(AND(I156=0,K156=0),J156,IF(AND(J156=0,K156=0),I156,IF(I156=0,(J156+K156)/2,IF(J156=0,(I156+K156)/2,IF(K156=0,(I156+J156)/2,(I156+J156+K156)/3)))))))</f>
        <v>0</v>
      </c>
      <c r="X156" s="35">
        <f t="shared" ref="X156:X157" si="83">IF(AND(L156=0,M156=0,N156=0),0,IF(AND(L156=0,M156=0),N156,IF(AND(L156=0,N156=0),M156,IF(AND(M156=0,N156=0),L156,IF(L156=0,(M156+N156)/2,IF(M156=0,(L156+N156)/2,IF(N156=0,(L156+M156)/2,(L156+M156+N156)/3)))))))</f>
        <v>0</v>
      </c>
      <c r="Y156" s="75">
        <f t="shared" ref="Y156:Y157" si="84">IF(AND(O156=0,P156=0,Q156=0),0,IF(AND(O156=0,P156=0),Q156,IF(AND(O156=0,Q156=0),P156,IF(AND(P156=0,Q156=0),O156,IF(O156=0,(P156+Q156)/2,IF(P156=0,(O156+Q156)/2,IF(Q156=0,(O156+P156)/2,(O156+P156+Q156)/3)))))))</f>
        <v>0</v>
      </c>
      <c r="Z156" s="232"/>
      <c r="AA156" s="226"/>
      <c r="AB156" s="226"/>
      <c r="AC156" s="226"/>
      <c r="AD156" s="226"/>
      <c r="AE156" s="226"/>
      <c r="AF156" s="226"/>
      <c r="AG156" s="226"/>
      <c r="AH156" s="226"/>
      <c r="AI156" s="228"/>
      <c r="AJ156" s="228"/>
    </row>
    <row r="157" spans="1:37" s="50" customFormat="1" ht="18.75" customHeight="1" x14ac:dyDescent="0.25">
      <c r="A157" s="229">
        <v>23</v>
      </c>
      <c r="B157" s="222" t="s">
        <v>671</v>
      </c>
      <c r="C157" s="132" t="s">
        <v>531</v>
      </c>
      <c r="D157" s="132">
        <f>(400+400)*0.9</f>
        <v>720</v>
      </c>
      <c r="E157" s="392"/>
      <c r="F157" s="392"/>
      <c r="G157" s="392"/>
      <c r="H157" s="392"/>
      <c r="I157" s="392"/>
      <c r="J157" s="392"/>
      <c r="K157" s="392"/>
      <c r="L157" s="392"/>
      <c r="M157" s="392"/>
      <c r="N157" s="392"/>
      <c r="O157" s="392"/>
      <c r="P157" s="392"/>
      <c r="Q157" s="392"/>
      <c r="R157" s="397"/>
      <c r="S157" s="397"/>
      <c r="T157" s="397"/>
      <c r="U157" s="397"/>
      <c r="V157" s="38">
        <f t="shared" si="81"/>
        <v>0</v>
      </c>
      <c r="W157" s="38">
        <f t="shared" si="82"/>
        <v>0</v>
      </c>
      <c r="X157" s="38">
        <f t="shared" si="83"/>
        <v>0</v>
      </c>
      <c r="Y157" s="73">
        <f t="shared" si="84"/>
        <v>0</v>
      </c>
      <c r="Z157" s="231">
        <f>SUM(V157:V158)</f>
        <v>0</v>
      </c>
      <c r="AA157" s="225">
        <f>SUM(W157:W158)</f>
        <v>0</v>
      </c>
      <c r="AB157" s="225">
        <f>SUM(X157:X158)</f>
        <v>0</v>
      </c>
      <c r="AC157" s="225">
        <f>SUM(Y157:Y158)</f>
        <v>0</v>
      </c>
      <c r="AD157" s="225">
        <f t="shared" ref="AD157" si="85">Z157*0.38*0.9*SQRT(3)</f>
        <v>0</v>
      </c>
      <c r="AE157" s="225">
        <f t="shared" ref="AE157" si="86">AA157*0.38*0.9*SQRT(3)</f>
        <v>0</v>
      </c>
      <c r="AF157" s="225">
        <f t="shared" ref="AF157" si="87">AB157*0.38*0.9*SQRT(3)</f>
        <v>0</v>
      </c>
      <c r="AG157" s="225">
        <f t="shared" ref="AG157" si="88">AC157*0.38*0.9*SQRT(3)</f>
        <v>0</v>
      </c>
      <c r="AH157" s="225">
        <f>MAX(Z157:AC158)</f>
        <v>0</v>
      </c>
      <c r="AI157" s="227">
        <f t="shared" ref="AI157" si="89">AH157*0.38*0.9*SQRT(3)</f>
        <v>0</v>
      </c>
      <c r="AJ157" s="227">
        <f>D157-AI157</f>
        <v>720</v>
      </c>
    </row>
    <row r="158" spans="1:37" s="50" customFormat="1" ht="16.5" thickBot="1" x14ac:dyDescent="0.3">
      <c r="A158" s="230"/>
      <c r="B158" s="223"/>
      <c r="C158" s="134"/>
      <c r="D158" s="134"/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391"/>
      <c r="R158" s="396"/>
      <c r="S158" s="396"/>
      <c r="T158" s="396"/>
      <c r="U158" s="396"/>
      <c r="V158" s="35">
        <f t="shared" ref="V158" si="90">IF(AND(F158=0,G158=0,H158=0),0,IF(AND(F158=0,G158=0),H158,IF(AND(F158=0,H158=0),G158,IF(AND(G158=0,H158=0),F158,IF(F158=0,(G158+H158)/2,IF(G158=0,(F158+H158)/2,IF(H158=0,(F158+G158)/2,(F158+G158+H158)/3)))))))</f>
        <v>0</v>
      </c>
      <c r="W158" s="35">
        <f t="shared" ref="W158" si="91">IF(AND(I158=0,J158=0,K158=0),0,IF(AND(I158=0,J158=0),K158,IF(AND(I158=0,K158=0),J158,IF(AND(J158=0,K158=0),I158,IF(I158=0,(J158+K158)/2,IF(J158=0,(I158+K158)/2,IF(K158=0,(I158+J158)/2,(I158+J158+K158)/3)))))))</f>
        <v>0</v>
      </c>
      <c r="X158" s="35">
        <f t="shared" ref="X158" si="92">IF(AND(L158=0,M158=0,N158=0),0,IF(AND(L158=0,M158=0),N158,IF(AND(L158=0,N158=0),M158,IF(AND(M158=0,N158=0),L158,IF(L158=0,(M158+N158)/2,IF(M158=0,(L158+N158)/2,IF(N158=0,(L158+M158)/2,(L158+M158+N158)/3)))))))</f>
        <v>0</v>
      </c>
      <c r="Y158" s="75">
        <f t="shared" ref="Y158" si="93">IF(AND(O158=0,P158=0,Q158=0),0,IF(AND(O158=0,P158=0),Q158,IF(AND(O158=0,Q158=0),P158,IF(AND(P158=0,Q158=0),O158,IF(O158=0,(P158+Q158)/2,IF(P158=0,(O158+Q158)/2,IF(Q158=0,(O158+P158)/2,(O158+P158+Q158)/3)))))))</f>
        <v>0</v>
      </c>
      <c r="Z158" s="232"/>
      <c r="AA158" s="226"/>
      <c r="AB158" s="226"/>
      <c r="AC158" s="226"/>
      <c r="AD158" s="226"/>
      <c r="AE158" s="226"/>
      <c r="AF158" s="226"/>
      <c r="AG158" s="226"/>
      <c r="AH158" s="226"/>
      <c r="AI158" s="228"/>
      <c r="AJ158" s="228"/>
    </row>
    <row r="159" spans="1:37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60">
        <f>SUM(AF12:AF158)</f>
        <v>1829.6798951574501</v>
      </c>
      <c r="AG159" s="60">
        <f>SUM(AG12:AG158)</f>
        <v>2241.781755495987</v>
      </c>
      <c r="AH159" s="50"/>
      <c r="AI159" s="50"/>
      <c r="AJ159" s="50"/>
      <c r="AK159" s="50"/>
    </row>
    <row r="160" spans="1:37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</row>
    <row r="161" spans="1:37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</row>
  </sheetData>
  <sheetProtection password="CCE5" sheet="1" objects="1" scenarios="1" formatCells="0" formatColumns="0" formatRows="0" insertRows="0"/>
  <mergeCells count="375">
    <mergeCell ref="AJ129:AJ138"/>
    <mergeCell ref="AJ139:AJ148"/>
    <mergeCell ref="AJ149:AJ150"/>
    <mergeCell ref="AJ151:AJ154"/>
    <mergeCell ref="AJ155:AJ156"/>
    <mergeCell ref="AJ157:AJ158"/>
    <mergeCell ref="AJ71:AJ78"/>
    <mergeCell ref="AJ79:AJ84"/>
    <mergeCell ref="AJ85:AJ88"/>
    <mergeCell ref="AJ89:AJ92"/>
    <mergeCell ref="AJ93:AJ96"/>
    <mergeCell ref="AJ97:AJ100"/>
    <mergeCell ref="AJ101:AJ108"/>
    <mergeCell ref="AJ109:AJ120"/>
    <mergeCell ref="AJ121:AJ128"/>
    <mergeCell ref="AJ8:AJ11"/>
    <mergeCell ref="AJ12:AJ17"/>
    <mergeCell ref="AJ18:AJ27"/>
    <mergeCell ref="AJ28:AJ34"/>
    <mergeCell ref="AJ35:AJ42"/>
    <mergeCell ref="AJ43:AJ48"/>
    <mergeCell ref="AJ49:AJ56"/>
    <mergeCell ref="AJ57:AJ64"/>
    <mergeCell ref="AJ65:AJ70"/>
    <mergeCell ref="AI157:AI158"/>
    <mergeCell ref="AC157:AC158"/>
    <mergeCell ref="AD157:AD158"/>
    <mergeCell ref="AE157:AE158"/>
    <mergeCell ref="AF157:AF158"/>
    <mergeCell ref="AG157:AG158"/>
    <mergeCell ref="AH157:AH158"/>
    <mergeCell ref="A157:A158"/>
    <mergeCell ref="B157:B158"/>
    <mergeCell ref="C157:C158"/>
    <mergeCell ref="Z157:Z158"/>
    <mergeCell ref="AA157:AA158"/>
    <mergeCell ref="AB157:AB158"/>
    <mergeCell ref="D157:D158"/>
    <mergeCell ref="AD155:AD156"/>
    <mergeCell ref="AE155:AE156"/>
    <mergeCell ref="AF155:AF156"/>
    <mergeCell ref="AG155:AG156"/>
    <mergeCell ref="AH155:AH156"/>
    <mergeCell ref="AI155:AI156"/>
    <mergeCell ref="A155:A156"/>
    <mergeCell ref="B155:B156"/>
    <mergeCell ref="Z155:Z156"/>
    <mergeCell ref="AA155:AA156"/>
    <mergeCell ref="AB155:AB156"/>
    <mergeCell ref="AC155:AC156"/>
    <mergeCell ref="C155:C156"/>
    <mergeCell ref="D155:D156"/>
    <mergeCell ref="AD151:AD154"/>
    <mergeCell ref="AE151:AE154"/>
    <mergeCell ref="AF151:AF154"/>
    <mergeCell ref="AG151:AG154"/>
    <mergeCell ref="AH151:AH154"/>
    <mergeCell ref="AI151:AI154"/>
    <mergeCell ref="A151:A154"/>
    <mergeCell ref="B151:B154"/>
    <mergeCell ref="Z151:Z154"/>
    <mergeCell ref="AA151:AA154"/>
    <mergeCell ref="AB151:AB154"/>
    <mergeCell ref="AC151:AC154"/>
    <mergeCell ref="C151:C154"/>
    <mergeCell ref="D151:D154"/>
    <mergeCell ref="AD149:AD150"/>
    <mergeCell ref="AE149:AE150"/>
    <mergeCell ref="AF149:AF150"/>
    <mergeCell ref="AG149:AG150"/>
    <mergeCell ref="AH149:AH150"/>
    <mergeCell ref="AI149:AI150"/>
    <mergeCell ref="A149:A150"/>
    <mergeCell ref="B149:B150"/>
    <mergeCell ref="Z149:Z150"/>
    <mergeCell ref="AA149:AA150"/>
    <mergeCell ref="AB149:AB150"/>
    <mergeCell ref="AC149:AC150"/>
    <mergeCell ref="C149:C150"/>
    <mergeCell ref="D149:D150"/>
    <mergeCell ref="AD139:AD148"/>
    <mergeCell ref="AE139:AE148"/>
    <mergeCell ref="AF139:AF148"/>
    <mergeCell ref="AG139:AG148"/>
    <mergeCell ref="AH139:AH148"/>
    <mergeCell ref="AI139:AI148"/>
    <mergeCell ref="A139:A148"/>
    <mergeCell ref="B139:B148"/>
    <mergeCell ref="Z139:Z148"/>
    <mergeCell ref="AA139:AA148"/>
    <mergeCell ref="AB139:AB148"/>
    <mergeCell ref="AC139:AC148"/>
    <mergeCell ref="C139:C148"/>
    <mergeCell ref="D139:D148"/>
    <mergeCell ref="AD129:AD138"/>
    <mergeCell ref="AE129:AE138"/>
    <mergeCell ref="AF129:AF138"/>
    <mergeCell ref="AG129:AG138"/>
    <mergeCell ref="AH129:AH138"/>
    <mergeCell ref="AI129:AI138"/>
    <mergeCell ref="A129:A138"/>
    <mergeCell ref="B129:B138"/>
    <mergeCell ref="Z129:Z138"/>
    <mergeCell ref="AA129:AA138"/>
    <mergeCell ref="AB129:AB138"/>
    <mergeCell ref="AC129:AC138"/>
    <mergeCell ref="C129:C138"/>
    <mergeCell ref="D129:D138"/>
    <mergeCell ref="AD121:AD128"/>
    <mergeCell ref="AE121:AE128"/>
    <mergeCell ref="AF121:AF128"/>
    <mergeCell ref="AG121:AG128"/>
    <mergeCell ref="AH121:AH128"/>
    <mergeCell ref="AI121:AI128"/>
    <mergeCell ref="A121:A128"/>
    <mergeCell ref="B121:B128"/>
    <mergeCell ref="Z121:Z128"/>
    <mergeCell ref="AA121:AA128"/>
    <mergeCell ref="AB121:AB128"/>
    <mergeCell ref="AC121:AC128"/>
    <mergeCell ref="C121:C128"/>
    <mergeCell ref="D121:D128"/>
    <mergeCell ref="AD109:AD120"/>
    <mergeCell ref="AE109:AE120"/>
    <mergeCell ref="AF109:AF120"/>
    <mergeCell ref="AG109:AG120"/>
    <mergeCell ref="AH109:AH120"/>
    <mergeCell ref="AI109:AI120"/>
    <mergeCell ref="A109:A120"/>
    <mergeCell ref="B109:B120"/>
    <mergeCell ref="Z109:Z120"/>
    <mergeCell ref="AA109:AA120"/>
    <mergeCell ref="AB109:AB120"/>
    <mergeCell ref="AC109:AC120"/>
    <mergeCell ref="C109:C120"/>
    <mergeCell ref="D109:D120"/>
    <mergeCell ref="AD101:AD108"/>
    <mergeCell ref="AE101:AE108"/>
    <mergeCell ref="AF101:AF108"/>
    <mergeCell ref="AG101:AG108"/>
    <mergeCell ref="AH101:AH108"/>
    <mergeCell ref="AI101:AI108"/>
    <mergeCell ref="A101:A108"/>
    <mergeCell ref="B101:B108"/>
    <mergeCell ref="Z101:Z108"/>
    <mergeCell ref="AA101:AA108"/>
    <mergeCell ref="AB101:AB108"/>
    <mergeCell ref="AC101:AC108"/>
    <mergeCell ref="C101:C108"/>
    <mergeCell ref="D101:D108"/>
    <mergeCell ref="AD97:AD100"/>
    <mergeCell ref="AE97:AE100"/>
    <mergeCell ref="AF97:AF100"/>
    <mergeCell ref="AG97:AG100"/>
    <mergeCell ref="AH97:AH100"/>
    <mergeCell ref="AI97:AI100"/>
    <mergeCell ref="A97:A100"/>
    <mergeCell ref="B97:B100"/>
    <mergeCell ref="Z97:Z100"/>
    <mergeCell ref="AA97:AA100"/>
    <mergeCell ref="AB97:AB100"/>
    <mergeCell ref="AC97:AC100"/>
    <mergeCell ref="C97:C100"/>
    <mergeCell ref="D97:D100"/>
    <mergeCell ref="AD93:AD96"/>
    <mergeCell ref="AE93:AE96"/>
    <mergeCell ref="AF93:AF96"/>
    <mergeCell ref="AG93:AG96"/>
    <mergeCell ref="AH93:AH96"/>
    <mergeCell ref="AI93:AI96"/>
    <mergeCell ref="A93:A96"/>
    <mergeCell ref="B93:B96"/>
    <mergeCell ref="Z93:Z96"/>
    <mergeCell ref="AA93:AA96"/>
    <mergeCell ref="AB93:AB96"/>
    <mergeCell ref="AC93:AC96"/>
    <mergeCell ref="C93:C96"/>
    <mergeCell ref="D93:D96"/>
    <mergeCell ref="AD89:AD92"/>
    <mergeCell ref="AE89:AE92"/>
    <mergeCell ref="AF89:AF92"/>
    <mergeCell ref="AG89:AG92"/>
    <mergeCell ref="AH89:AH92"/>
    <mergeCell ref="AI89:AI92"/>
    <mergeCell ref="A89:A92"/>
    <mergeCell ref="B89:B92"/>
    <mergeCell ref="Z89:Z92"/>
    <mergeCell ref="AA89:AA92"/>
    <mergeCell ref="AB89:AB92"/>
    <mergeCell ref="AC89:AC92"/>
    <mergeCell ref="C89:C92"/>
    <mergeCell ref="D89:D92"/>
    <mergeCell ref="AD85:AD88"/>
    <mergeCell ref="AE85:AE88"/>
    <mergeCell ref="AF85:AF88"/>
    <mergeCell ref="AG85:AG88"/>
    <mergeCell ref="AH85:AH88"/>
    <mergeCell ref="AI85:AI88"/>
    <mergeCell ref="A85:A88"/>
    <mergeCell ref="B85:B88"/>
    <mergeCell ref="Z85:Z88"/>
    <mergeCell ref="AA85:AA88"/>
    <mergeCell ref="AB85:AB88"/>
    <mergeCell ref="AC85:AC88"/>
    <mergeCell ref="C85:C88"/>
    <mergeCell ref="D85:D88"/>
    <mergeCell ref="AD79:AD84"/>
    <mergeCell ref="AE79:AE84"/>
    <mergeCell ref="AF79:AF84"/>
    <mergeCell ref="AG79:AG84"/>
    <mergeCell ref="AH79:AH84"/>
    <mergeCell ref="AI79:AI84"/>
    <mergeCell ref="A79:A84"/>
    <mergeCell ref="B79:B84"/>
    <mergeCell ref="Z79:Z84"/>
    <mergeCell ref="AA79:AA84"/>
    <mergeCell ref="AB79:AB84"/>
    <mergeCell ref="AC79:AC84"/>
    <mergeCell ref="C79:C84"/>
    <mergeCell ref="D79:D84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Z71:Z78"/>
    <mergeCell ref="AA71:AA78"/>
    <mergeCell ref="AB71:AB78"/>
    <mergeCell ref="AC71:AC78"/>
    <mergeCell ref="C71:C78"/>
    <mergeCell ref="D71:D78"/>
    <mergeCell ref="AD65:AD70"/>
    <mergeCell ref="AE65:AE70"/>
    <mergeCell ref="AF65:AF70"/>
    <mergeCell ref="AG65:AG70"/>
    <mergeCell ref="AH65:AH70"/>
    <mergeCell ref="AI65:AI70"/>
    <mergeCell ref="A65:A70"/>
    <mergeCell ref="B65:B70"/>
    <mergeCell ref="Z65:Z70"/>
    <mergeCell ref="AA65:AA70"/>
    <mergeCell ref="AB65:AB70"/>
    <mergeCell ref="AC65:AC70"/>
    <mergeCell ref="C65:C70"/>
    <mergeCell ref="D65:D70"/>
    <mergeCell ref="AD57:AD64"/>
    <mergeCell ref="AE57:AE64"/>
    <mergeCell ref="AF57:AF64"/>
    <mergeCell ref="AG57:AG64"/>
    <mergeCell ref="AH57:AH64"/>
    <mergeCell ref="AI57:AI64"/>
    <mergeCell ref="A57:A64"/>
    <mergeCell ref="B57:B64"/>
    <mergeCell ref="Z57:Z64"/>
    <mergeCell ref="AA57:AA64"/>
    <mergeCell ref="AB57:AB64"/>
    <mergeCell ref="AC57:AC64"/>
    <mergeCell ref="C57:C64"/>
    <mergeCell ref="D57:D64"/>
    <mergeCell ref="AD49:AD56"/>
    <mergeCell ref="AE49:AE56"/>
    <mergeCell ref="AF49:AF56"/>
    <mergeCell ref="AG49:AG56"/>
    <mergeCell ref="AH49:AH56"/>
    <mergeCell ref="AI49:AI56"/>
    <mergeCell ref="A49:A56"/>
    <mergeCell ref="B49:B56"/>
    <mergeCell ref="Z49:Z56"/>
    <mergeCell ref="AA49:AA56"/>
    <mergeCell ref="AB49:AB56"/>
    <mergeCell ref="AC49:AC56"/>
    <mergeCell ref="C49:C56"/>
    <mergeCell ref="D49:D56"/>
    <mergeCell ref="AD43:AD48"/>
    <mergeCell ref="AE43:AE48"/>
    <mergeCell ref="AF43:AF48"/>
    <mergeCell ref="AG43:AG48"/>
    <mergeCell ref="AH43:AH48"/>
    <mergeCell ref="AI43:AI48"/>
    <mergeCell ref="A43:A48"/>
    <mergeCell ref="B43:B48"/>
    <mergeCell ref="Z43:Z48"/>
    <mergeCell ref="AA43:AA48"/>
    <mergeCell ref="AB43:AB48"/>
    <mergeCell ref="AC43:AC48"/>
    <mergeCell ref="C43:C48"/>
    <mergeCell ref="D43:D48"/>
    <mergeCell ref="AD35:AD42"/>
    <mergeCell ref="AE35:AE42"/>
    <mergeCell ref="AF35:AF42"/>
    <mergeCell ref="AG35:AG42"/>
    <mergeCell ref="AH35:AH42"/>
    <mergeCell ref="AI35:AI42"/>
    <mergeCell ref="A35:A42"/>
    <mergeCell ref="B35:B42"/>
    <mergeCell ref="Z35:Z42"/>
    <mergeCell ref="AA35:AA42"/>
    <mergeCell ref="AB35:AB42"/>
    <mergeCell ref="AC35:AC42"/>
    <mergeCell ref="C35:C42"/>
    <mergeCell ref="D35:D42"/>
    <mergeCell ref="AD28:AD34"/>
    <mergeCell ref="AE28:AE34"/>
    <mergeCell ref="AF28:AF34"/>
    <mergeCell ref="AG28:AG34"/>
    <mergeCell ref="AH28:AH34"/>
    <mergeCell ref="AI28:AI34"/>
    <mergeCell ref="A28:A34"/>
    <mergeCell ref="B28:B34"/>
    <mergeCell ref="Z28:Z34"/>
    <mergeCell ref="AA28:AA34"/>
    <mergeCell ref="AB28:AB34"/>
    <mergeCell ref="AC28:AC34"/>
    <mergeCell ref="C28:C34"/>
    <mergeCell ref="D28:D34"/>
    <mergeCell ref="AD18:AD27"/>
    <mergeCell ref="AE18:AE27"/>
    <mergeCell ref="AF18:AF27"/>
    <mergeCell ref="AG18:AG27"/>
    <mergeCell ref="AH18:AH27"/>
    <mergeCell ref="AI18:AI27"/>
    <mergeCell ref="A18:A27"/>
    <mergeCell ref="B18:B27"/>
    <mergeCell ref="Z18:Z27"/>
    <mergeCell ref="AA18:AA27"/>
    <mergeCell ref="AB18:AB27"/>
    <mergeCell ref="AC18:AC27"/>
    <mergeCell ref="C18:C27"/>
    <mergeCell ref="D18:D27"/>
    <mergeCell ref="C12:C17"/>
    <mergeCell ref="AD10:AE10"/>
    <mergeCell ref="AF10:AG10"/>
    <mergeCell ref="A12:A17"/>
    <mergeCell ref="B12:B17"/>
    <mergeCell ref="Z12:Z17"/>
    <mergeCell ref="AA12:AA17"/>
    <mergeCell ref="AB12:AB17"/>
    <mergeCell ref="AC12:AC17"/>
    <mergeCell ref="AD12:AD17"/>
    <mergeCell ref="R10:S10"/>
    <mergeCell ref="T10:U10"/>
    <mergeCell ref="V10:W10"/>
    <mergeCell ref="X10:Y10"/>
    <mergeCell ref="Z10:AA10"/>
    <mergeCell ref="AB10:AC10"/>
    <mergeCell ref="D8:D11"/>
    <mergeCell ref="D12:D17"/>
    <mergeCell ref="AI8:AI11"/>
    <mergeCell ref="F9:K9"/>
    <mergeCell ref="L9:Q9"/>
    <mergeCell ref="F10:H10"/>
    <mergeCell ref="I10:K10"/>
    <mergeCell ref="L10:N10"/>
    <mergeCell ref="O10:Q10"/>
    <mergeCell ref="AE12:AE17"/>
    <mergeCell ref="AF12:AF17"/>
    <mergeCell ref="AG12:AG17"/>
    <mergeCell ref="AH12:AH17"/>
    <mergeCell ref="AI12:AI17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="55" zoomScaleNormal="55" workbookViewId="0">
      <selection activeCell="A2" sqref="A2:XFD3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1.1406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672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8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5.75" x14ac:dyDescent="0.25">
      <c r="A12" s="126">
        <v>1</v>
      </c>
      <c r="B12" s="129" t="s">
        <v>576</v>
      </c>
      <c r="C12" s="129" t="s">
        <v>14</v>
      </c>
      <c r="D12" s="132">
        <f>630*0.9</f>
        <v>567</v>
      </c>
      <c r="E12" s="381" t="s">
        <v>652</v>
      </c>
      <c r="F12" s="381">
        <v>14</v>
      </c>
      <c r="G12" s="381">
        <v>5.8</v>
      </c>
      <c r="H12" s="381">
        <v>5.3</v>
      </c>
      <c r="I12" s="381">
        <v>10</v>
      </c>
      <c r="J12" s="381">
        <v>3.6</v>
      </c>
      <c r="K12" s="381">
        <v>5.3</v>
      </c>
      <c r="L12" s="381">
        <v>38.6</v>
      </c>
      <c r="M12" s="381">
        <v>31.8</v>
      </c>
      <c r="N12" s="381">
        <v>32.1</v>
      </c>
      <c r="O12" s="381">
        <v>39.5</v>
      </c>
      <c r="P12" s="381">
        <v>42.4</v>
      </c>
      <c r="Q12" s="381">
        <v>21.4</v>
      </c>
      <c r="R12" s="398">
        <v>400</v>
      </c>
      <c r="S12" s="398">
        <v>400</v>
      </c>
      <c r="T12" s="398">
        <v>402</v>
      </c>
      <c r="U12" s="398">
        <v>402</v>
      </c>
      <c r="V12" s="37">
        <f t="shared" ref="V12:V33" si="0">IF(AND(F12=0,G12=0,H12=0),0,IF(AND(F12=0,G12=0),H12,IF(AND(F12=0,H12=0),G12,IF(AND(G12=0,H12=0),F12,IF(F12=0,(G12+H12)/2,IF(G12=0,(F12+H12)/2,IF(H12=0,(F12+G12)/2,(F12+G12+H12)/3)))))))</f>
        <v>8.3666666666666671</v>
      </c>
      <c r="W12" s="37">
        <f t="shared" ref="W12:W33" si="1">IF(AND(I12=0,J12=0,K12=0),0,IF(AND(I12=0,J12=0),K12,IF(AND(I12=0,K12=0),J12,IF(AND(J12=0,K12=0),I12,IF(I12=0,(J12+K12)/2,IF(J12=0,(I12+K12)/2,IF(K12=0,(I12+J12)/2,(I12+J12+K12)/3)))))))</f>
        <v>6.3</v>
      </c>
      <c r="X12" s="37">
        <f t="shared" ref="X12:X33" si="2">IF(AND(L12=0,M12=0,N12=0),0,IF(AND(L12=0,M12=0),N12,IF(AND(L12=0,N12=0),M12,IF(AND(M12=0,N12=0),L12,IF(L12=0,(M12+N12)/2,IF(M12=0,(L12+N12)/2,IF(N12=0,(L12+M12)/2,(L12+M12+N12)/3)))))))</f>
        <v>34.166666666666664</v>
      </c>
      <c r="Y12" s="76">
        <f t="shared" ref="Y12:Y33" si="3">IF(AND(O12=0,P12=0,Q12=0),0,IF(AND(O12=0,P12=0),Q12,IF(AND(O12=0,Q12=0),P12,IF(AND(P12=0,Q12=0),O12,IF(O12=0,(P12+Q12)/2,IF(P12=0,(O12+Q12)/2,IF(Q12=0,(O12+P12)/2,(O12+P12+Q12)/3)))))))</f>
        <v>34.433333333333337</v>
      </c>
      <c r="Z12" s="216">
        <f>SUM(V12:V13)</f>
        <v>20.766666666666666</v>
      </c>
      <c r="AA12" s="210">
        <f>SUM(W12:W13)</f>
        <v>24.233333333333334</v>
      </c>
      <c r="AB12" s="210">
        <f>SUM(X12:X13)</f>
        <v>80.099999999999994</v>
      </c>
      <c r="AC12" s="210">
        <f>SUM(Y12:Y13)</f>
        <v>81.666666666666657</v>
      </c>
      <c r="AD12" s="210">
        <f>Z12*0.38*0.9*SQRT(3)</f>
        <v>12.301371245515679</v>
      </c>
      <c r="AE12" s="210">
        <f t="shared" ref="AE12:AG12" si="4">AA12*0.38*0.9*SQRT(3)</f>
        <v>14.354890682969341</v>
      </c>
      <c r="AF12" s="210">
        <f t="shared" si="4"/>
        <v>47.44814623270333</v>
      </c>
      <c r="AG12" s="210">
        <f t="shared" si="4"/>
        <v>48.376179055398737</v>
      </c>
      <c r="AH12" s="210">
        <f>MAX(Z12:AC13)</f>
        <v>81.666666666666657</v>
      </c>
      <c r="AI12" s="213">
        <f>AH12*0.38*0.9*SQRT(3)</f>
        <v>48.376179055398737</v>
      </c>
      <c r="AJ12" s="213">
        <f>D12-AI12</f>
        <v>518.62382094460122</v>
      </c>
    </row>
    <row r="13" spans="1:37" s="50" customFormat="1" ht="16.5" thickBot="1" x14ac:dyDescent="0.3">
      <c r="A13" s="127"/>
      <c r="B13" s="130"/>
      <c r="C13" s="130"/>
      <c r="D13" s="220"/>
      <c r="E13" s="383" t="s">
        <v>653</v>
      </c>
      <c r="F13" s="383">
        <v>12.7</v>
      </c>
      <c r="G13" s="383">
        <v>11</v>
      </c>
      <c r="H13" s="383">
        <v>13.5</v>
      </c>
      <c r="I13" s="383">
        <v>25.6</v>
      </c>
      <c r="J13" s="383">
        <v>10.4</v>
      </c>
      <c r="K13" s="383">
        <v>17.8</v>
      </c>
      <c r="L13" s="383">
        <v>43.8</v>
      </c>
      <c r="M13" s="383">
        <v>32.200000000000003</v>
      </c>
      <c r="N13" s="383">
        <v>61.8</v>
      </c>
      <c r="O13" s="383">
        <v>42.9</v>
      </c>
      <c r="P13" s="383">
        <v>32.200000000000003</v>
      </c>
      <c r="Q13" s="383">
        <v>66.599999999999994</v>
      </c>
      <c r="R13" s="394">
        <v>400</v>
      </c>
      <c r="S13" s="394">
        <v>400</v>
      </c>
      <c r="T13" s="394">
        <v>402</v>
      </c>
      <c r="U13" s="394">
        <v>402</v>
      </c>
      <c r="V13" s="34">
        <f t="shared" si="0"/>
        <v>12.4</v>
      </c>
      <c r="W13" s="34">
        <f t="shared" si="1"/>
        <v>17.933333333333334</v>
      </c>
      <c r="X13" s="34">
        <f t="shared" si="2"/>
        <v>45.933333333333337</v>
      </c>
      <c r="Y13" s="74">
        <f t="shared" si="3"/>
        <v>47.233333333333327</v>
      </c>
      <c r="Z13" s="217"/>
      <c r="AA13" s="211"/>
      <c r="AB13" s="211"/>
      <c r="AC13" s="211"/>
      <c r="AD13" s="211"/>
      <c r="AE13" s="211"/>
      <c r="AF13" s="211"/>
      <c r="AG13" s="211"/>
      <c r="AH13" s="211"/>
      <c r="AI13" s="214"/>
      <c r="AJ13" s="214"/>
    </row>
    <row r="14" spans="1:37" s="50" customFormat="1" ht="15.75" x14ac:dyDescent="0.25">
      <c r="A14" s="123">
        <v>2</v>
      </c>
      <c r="B14" s="124" t="s">
        <v>100</v>
      </c>
      <c r="C14" s="233" t="s">
        <v>14</v>
      </c>
      <c r="D14" s="233">
        <f>630*0.9</f>
        <v>567</v>
      </c>
      <c r="E14" s="392" t="s">
        <v>654</v>
      </c>
      <c r="F14" s="392">
        <v>3.7</v>
      </c>
      <c r="G14" s="392">
        <v>8.6999999999999993</v>
      </c>
      <c r="H14" s="392">
        <v>2.2999999999999998</v>
      </c>
      <c r="I14" s="392">
        <v>4</v>
      </c>
      <c r="J14" s="392">
        <v>5.6</v>
      </c>
      <c r="K14" s="392">
        <v>2.5</v>
      </c>
      <c r="L14" s="392"/>
      <c r="M14" s="392"/>
      <c r="N14" s="392"/>
      <c r="O14" s="392"/>
      <c r="P14" s="392"/>
      <c r="Q14" s="392"/>
      <c r="R14" s="408"/>
      <c r="S14" s="408">
        <v>390</v>
      </c>
      <c r="T14" s="408">
        <v>390</v>
      </c>
      <c r="U14" s="408"/>
      <c r="V14" s="38">
        <f t="shared" si="0"/>
        <v>4.8999999999999995</v>
      </c>
      <c r="W14" s="38">
        <f t="shared" si="1"/>
        <v>4.0333333333333332</v>
      </c>
      <c r="X14" s="38">
        <f t="shared" si="2"/>
        <v>0</v>
      </c>
      <c r="Y14" s="73">
        <f t="shared" si="3"/>
        <v>0</v>
      </c>
      <c r="Z14" s="221">
        <f>SUM(V14:V21)</f>
        <v>23.516666666666666</v>
      </c>
      <c r="AA14" s="219">
        <f>SUM(W14:W21)</f>
        <v>56.311666666666667</v>
      </c>
      <c r="AB14" s="219">
        <f>SUM(X14:X21)</f>
        <v>50.933333333333337</v>
      </c>
      <c r="AC14" s="219">
        <f>SUM(Y14:Y21)</f>
        <v>64.791666666666671</v>
      </c>
      <c r="AD14" s="210">
        <f t="shared" ref="AD14:AG14" si="5">Z14*0.38*0.9*SQRT(3)</f>
        <v>13.930365030034208</v>
      </c>
      <c r="AE14" s="210">
        <f t="shared" si="5"/>
        <v>33.356856362137904</v>
      </c>
      <c r="AF14" s="210">
        <f t="shared" si="5"/>
        <v>30.170939427203784</v>
      </c>
      <c r="AG14" s="210">
        <f t="shared" si="5"/>
        <v>38.380080832216869</v>
      </c>
      <c r="AH14" s="219">
        <f>MAX(Z14:AC21)</f>
        <v>64.791666666666671</v>
      </c>
      <c r="AI14" s="213">
        <f t="shared" ref="AI14" si="6">AH14*0.38*0.9*SQRT(3)</f>
        <v>38.380080832216869</v>
      </c>
      <c r="AJ14" s="213">
        <f>D14-AI14</f>
        <v>528.61991916778311</v>
      </c>
    </row>
    <row r="15" spans="1:37" s="50" customFormat="1" ht="15.75" x14ac:dyDescent="0.25">
      <c r="A15" s="111"/>
      <c r="B15" s="114"/>
      <c r="C15" s="120"/>
      <c r="D15" s="120"/>
      <c r="E15" s="383" t="s">
        <v>655</v>
      </c>
      <c r="F15" s="383">
        <v>13.7</v>
      </c>
      <c r="G15" s="383">
        <v>15.5</v>
      </c>
      <c r="H15" s="383">
        <v>19.3</v>
      </c>
      <c r="I15" s="383">
        <v>25.3</v>
      </c>
      <c r="J15" s="383">
        <v>68.7</v>
      </c>
      <c r="K15" s="383">
        <v>45.7</v>
      </c>
      <c r="L15" s="383">
        <v>20.6</v>
      </c>
      <c r="M15" s="383">
        <v>23.4</v>
      </c>
      <c r="N15" s="383">
        <v>43.4</v>
      </c>
      <c r="O15" s="383">
        <v>25.6</v>
      </c>
      <c r="P15" s="383">
        <v>56.4</v>
      </c>
      <c r="Q15" s="383">
        <v>74.900000000000006</v>
      </c>
      <c r="R15" s="394">
        <v>390</v>
      </c>
      <c r="S15" s="394">
        <v>390</v>
      </c>
      <c r="T15" s="394">
        <v>400</v>
      </c>
      <c r="U15" s="394">
        <v>400</v>
      </c>
      <c r="V15" s="34">
        <f t="shared" si="0"/>
        <v>16.166666666666668</v>
      </c>
      <c r="W15" s="34">
        <f t="shared" si="1"/>
        <v>46.566666666666663</v>
      </c>
      <c r="X15" s="34">
        <f t="shared" si="2"/>
        <v>29.133333333333336</v>
      </c>
      <c r="Y15" s="74">
        <f t="shared" si="3"/>
        <v>52.300000000000004</v>
      </c>
      <c r="Z15" s="217"/>
      <c r="AA15" s="211"/>
      <c r="AB15" s="211"/>
      <c r="AC15" s="211"/>
      <c r="AD15" s="211"/>
      <c r="AE15" s="211"/>
      <c r="AF15" s="211"/>
      <c r="AG15" s="211"/>
      <c r="AH15" s="211"/>
      <c r="AI15" s="214"/>
      <c r="AJ15" s="214"/>
    </row>
    <row r="16" spans="1:37" s="50" customFormat="1" ht="15.75" x14ac:dyDescent="0.25">
      <c r="A16" s="111"/>
      <c r="B16" s="114"/>
      <c r="C16" s="120"/>
      <c r="D16" s="120"/>
      <c r="E16" s="385" t="s">
        <v>656</v>
      </c>
      <c r="F16" s="385">
        <v>1.4</v>
      </c>
      <c r="G16" s="385">
        <v>0.08</v>
      </c>
      <c r="H16" s="385">
        <v>0</v>
      </c>
      <c r="I16" s="385">
        <v>0.09</v>
      </c>
      <c r="J16" s="385">
        <v>1.2</v>
      </c>
      <c r="K16" s="385">
        <v>0</v>
      </c>
      <c r="L16" s="385">
        <v>0.1</v>
      </c>
      <c r="M16" s="385">
        <v>0.1</v>
      </c>
      <c r="N16" s="385">
        <v>0</v>
      </c>
      <c r="O16" s="385">
        <v>0.15</v>
      </c>
      <c r="P16" s="385">
        <v>0.1</v>
      </c>
      <c r="Q16" s="385">
        <v>0</v>
      </c>
      <c r="R16" s="395">
        <v>390</v>
      </c>
      <c r="S16" s="395">
        <v>390</v>
      </c>
      <c r="T16" s="395">
        <v>400</v>
      </c>
      <c r="U16" s="395">
        <v>400</v>
      </c>
      <c r="V16" s="34">
        <f t="shared" si="0"/>
        <v>0.74</v>
      </c>
      <c r="W16" s="34">
        <f t="shared" si="1"/>
        <v>0.64500000000000002</v>
      </c>
      <c r="X16" s="34">
        <f t="shared" si="2"/>
        <v>0.1</v>
      </c>
      <c r="Y16" s="74">
        <f t="shared" si="3"/>
        <v>0.125</v>
      </c>
      <c r="Z16" s="217"/>
      <c r="AA16" s="211"/>
      <c r="AB16" s="211"/>
      <c r="AC16" s="211"/>
      <c r="AD16" s="211"/>
      <c r="AE16" s="211"/>
      <c r="AF16" s="211"/>
      <c r="AG16" s="211"/>
      <c r="AH16" s="211"/>
      <c r="AI16" s="214"/>
      <c r="AJ16" s="214"/>
    </row>
    <row r="17" spans="1:36" s="50" customFormat="1" ht="15.75" x14ac:dyDescent="0.25">
      <c r="A17" s="111"/>
      <c r="B17" s="114"/>
      <c r="C17" s="120"/>
      <c r="D17" s="120"/>
      <c r="E17" s="383" t="s">
        <v>657</v>
      </c>
      <c r="F17" s="383">
        <v>0.03</v>
      </c>
      <c r="G17" s="383">
        <v>1.1000000000000001</v>
      </c>
      <c r="H17" s="383">
        <v>4</v>
      </c>
      <c r="I17" s="383">
        <v>9.1999999999999993</v>
      </c>
      <c r="J17" s="383">
        <v>2.2000000000000002</v>
      </c>
      <c r="K17" s="383">
        <v>3.8</v>
      </c>
      <c r="L17" s="383">
        <v>11.7</v>
      </c>
      <c r="M17" s="383">
        <v>18.8</v>
      </c>
      <c r="N17" s="383">
        <v>22.6</v>
      </c>
      <c r="O17" s="383">
        <v>2.7</v>
      </c>
      <c r="P17" s="383">
        <v>19.2</v>
      </c>
      <c r="Q17" s="383">
        <v>6.8</v>
      </c>
      <c r="R17" s="394">
        <v>390</v>
      </c>
      <c r="S17" s="394">
        <v>390</v>
      </c>
      <c r="T17" s="394">
        <v>400</v>
      </c>
      <c r="U17" s="394">
        <v>400</v>
      </c>
      <c r="V17" s="34">
        <f t="shared" si="0"/>
        <v>1.71</v>
      </c>
      <c r="W17" s="34">
        <f t="shared" si="1"/>
        <v>5.0666666666666664</v>
      </c>
      <c r="X17" s="34">
        <f t="shared" si="2"/>
        <v>17.7</v>
      </c>
      <c r="Y17" s="74">
        <f t="shared" si="3"/>
        <v>9.5666666666666664</v>
      </c>
      <c r="Z17" s="217"/>
      <c r="AA17" s="211"/>
      <c r="AB17" s="211"/>
      <c r="AC17" s="211"/>
      <c r="AD17" s="211"/>
      <c r="AE17" s="211"/>
      <c r="AF17" s="211"/>
      <c r="AG17" s="211"/>
      <c r="AH17" s="211"/>
      <c r="AI17" s="214"/>
      <c r="AJ17" s="214"/>
    </row>
    <row r="18" spans="1:36" s="50" customFormat="1" ht="15.75" x14ac:dyDescent="0.25">
      <c r="A18" s="111"/>
      <c r="B18" s="114"/>
      <c r="C18" s="120"/>
      <c r="D18" s="120"/>
      <c r="E18" s="385" t="s">
        <v>654</v>
      </c>
      <c r="F18" s="385"/>
      <c r="G18" s="385"/>
      <c r="H18" s="385"/>
      <c r="I18" s="385"/>
      <c r="J18" s="385"/>
      <c r="K18" s="385"/>
      <c r="L18" s="385">
        <v>2.8</v>
      </c>
      <c r="M18" s="385">
        <v>0</v>
      </c>
      <c r="N18" s="385">
        <v>5.2</v>
      </c>
      <c r="O18" s="385">
        <v>0</v>
      </c>
      <c r="P18" s="385">
        <v>0</v>
      </c>
      <c r="Q18" s="385">
        <v>2.8</v>
      </c>
      <c r="R18" s="395"/>
      <c r="S18" s="395"/>
      <c r="T18" s="395">
        <v>400</v>
      </c>
      <c r="U18" s="395">
        <v>400</v>
      </c>
      <c r="V18" s="34">
        <f t="shared" si="0"/>
        <v>0</v>
      </c>
      <c r="W18" s="34">
        <f t="shared" si="1"/>
        <v>0</v>
      </c>
      <c r="X18" s="34">
        <f t="shared" si="2"/>
        <v>4</v>
      </c>
      <c r="Y18" s="74">
        <f t="shared" si="3"/>
        <v>2.8</v>
      </c>
      <c r="Z18" s="217"/>
      <c r="AA18" s="211"/>
      <c r="AB18" s="211"/>
      <c r="AC18" s="211"/>
      <c r="AD18" s="211"/>
      <c r="AE18" s="211"/>
      <c r="AF18" s="211"/>
      <c r="AG18" s="211"/>
      <c r="AH18" s="211"/>
      <c r="AI18" s="214"/>
      <c r="AJ18" s="214"/>
    </row>
    <row r="19" spans="1:36" s="50" customFormat="1" ht="15.75" x14ac:dyDescent="0.25">
      <c r="A19" s="111"/>
      <c r="B19" s="114"/>
      <c r="C19" s="120"/>
      <c r="D19" s="120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94"/>
      <c r="S19" s="394"/>
      <c r="T19" s="394"/>
      <c r="U19" s="394"/>
      <c r="V19" s="34">
        <f t="shared" si="0"/>
        <v>0</v>
      </c>
      <c r="W19" s="34">
        <f t="shared" si="1"/>
        <v>0</v>
      </c>
      <c r="X19" s="34">
        <f t="shared" si="2"/>
        <v>0</v>
      </c>
      <c r="Y19" s="74">
        <f t="shared" si="3"/>
        <v>0</v>
      </c>
      <c r="Z19" s="217"/>
      <c r="AA19" s="211"/>
      <c r="AB19" s="211"/>
      <c r="AC19" s="211"/>
      <c r="AD19" s="211"/>
      <c r="AE19" s="211"/>
      <c r="AF19" s="211"/>
      <c r="AG19" s="211"/>
      <c r="AH19" s="211"/>
      <c r="AI19" s="214"/>
      <c r="AJ19" s="214"/>
    </row>
    <row r="20" spans="1:36" s="50" customFormat="1" ht="15.75" x14ac:dyDescent="0.25">
      <c r="A20" s="111"/>
      <c r="B20" s="114"/>
      <c r="C20" s="120"/>
      <c r="D20" s="120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95"/>
      <c r="S20" s="395"/>
      <c r="T20" s="395"/>
      <c r="U20" s="395"/>
      <c r="V20" s="34">
        <f t="shared" si="0"/>
        <v>0</v>
      </c>
      <c r="W20" s="34">
        <f t="shared" si="1"/>
        <v>0</v>
      </c>
      <c r="X20" s="34">
        <f t="shared" si="2"/>
        <v>0</v>
      </c>
      <c r="Y20" s="74">
        <f t="shared" si="3"/>
        <v>0</v>
      </c>
      <c r="Z20" s="217"/>
      <c r="AA20" s="211"/>
      <c r="AB20" s="211"/>
      <c r="AC20" s="211"/>
      <c r="AD20" s="211"/>
      <c r="AE20" s="211"/>
      <c r="AF20" s="211"/>
      <c r="AG20" s="211"/>
      <c r="AH20" s="211"/>
      <c r="AI20" s="214"/>
      <c r="AJ20" s="214"/>
    </row>
    <row r="21" spans="1:36" s="50" customFormat="1" ht="16.5" thickBot="1" x14ac:dyDescent="0.3">
      <c r="A21" s="112"/>
      <c r="B21" s="115"/>
      <c r="C21" s="121"/>
      <c r="D21" s="12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6"/>
      <c r="S21" s="396"/>
      <c r="T21" s="396"/>
      <c r="U21" s="396"/>
      <c r="V21" s="35">
        <f t="shared" si="0"/>
        <v>0</v>
      </c>
      <c r="W21" s="35">
        <f t="shared" si="1"/>
        <v>0</v>
      </c>
      <c r="X21" s="35">
        <f t="shared" si="2"/>
        <v>0</v>
      </c>
      <c r="Y21" s="75">
        <f t="shared" si="3"/>
        <v>0</v>
      </c>
      <c r="Z21" s="218"/>
      <c r="AA21" s="212"/>
      <c r="AB21" s="212"/>
      <c r="AC21" s="212"/>
      <c r="AD21" s="212"/>
      <c r="AE21" s="212"/>
      <c r="AF21" s="212"/>
      <c r="AG21" s="212"/>
      <c r="AH21" s="212"/>
      <c r="AI21" s="215"/>
      <c r="AJ21" s="215"/>
    </row>
    <row r="22" spans="1:36" s="50" customFormat="1" ht="15.75" x14ac:dyDescent="0.25">
      <c r="A22" s="126">
        <v>3</v>
      </c>
      <c r="B22" s="129" t="s">
        <v>673</v>
      </c>
      <c r="C22" s="132" t="s">
        <v>14</v>
      </c>
      <c r="D22" s="132">
        <f>630*0.9</f>
        <v>567</v>
      </c>
      <c r="E22" s="381" t="s">
        <v>658</v>
      </c>
      <c r="F22" s="381">
        <v>175</v>
      </c>
      <c r="G22" s="381">
        <v>177</v>
      </c>
      <c r="H22" s="381">
        <v>159</v>
      </c>
      <c r="I22" s="381">
        <v>238</v>
      </c>
      <c r="J22" s="381">
        <v>209</v>
      </c>
      <c r="K22" s="381">
        <v>175</v>
      </c>
      <c r="L22" s="381">
        <v>22.8</v>
      </c>
      <c r="M22" s="381">
        <v>68.8</v>
      </c>
      <c r="N22" s="381">
        <v>39.1</v>
      </c>
      <c r="O22" s="381">
        <v>30.4</v>
      </c>
      <c r="P22" s="381">
        <v>62.8</v>
      </c>
      <c r="Q22" s="381">
        <v>41.8</v>
      </c>
      <c r="R22" s="409">
        <v>397</v>
      </c>
      <c r="S22" s="409">
        <v>397</v>
      </c>
      <c r="T22" s="409">
        <v>390</v>
      </c>
      <c r="U22" s="409">
        <v>390</v>
      </c>
      <c r="V22" s="37">
        <f t="shared" si="0"/>
        <v>170.33333333333334</v>
      </c>
      <c r="W22" s="37">
        <f t="shared" si="1"/>
        <v>207.33333333333334</v>
      </c>
      <c r="X22" s="37">
        <f t="shared" si="2"/>
        <v>43.566666666666663</v>
      </c>
      <c r="Y22" s="76">
        <f t="shared" si="3"/>
        <v>45</v>
      </c>
      <c r="Z22" s="216">
        <f>SUM(V22:V24)</f>
        <v>170.33333333333334</v>
      </c>
      <c r="AA22" s="210">
        <f>SUM(W22:W24)</f>
        <v>207.33333333333334</v>
      </c>
      <c r="AB22" s="210">
        <f>SUM(X22:X24)</f>
        <v>43.566666666666663</v>
      </c>
      <c r="AC22" s="210">
        <f>SUM(Y22:Y24)</f>
        <v>45</v>
      </c>
      <c r="AD22" s="210">
        <f t="shared" ref="AD22:AG32" si="7">Z22*0.38*0.9*SQRT(3)</f>
        <v>100.89888774411737</v>
      </c>
      <c r="AE22" s="210">
        <f t="shared" si="7"/>
        <v>122.81625866309398</v>
      </c>
      <c r="AF22" s="210">
        <f t="shared" si="7"/>
        <v>25.807210622614758</v>
      </c>
      <c r="AG22" s="210">
        <f t="shared" si="7"/>
        <v>26.656261928485023</v>
      </c>
      <c r="AH22" s="210">
        <f>MAX(Z22:AC24)</f>
        <v>207.33333333333334</v>
      </c>
      <c r="AI22" s="213">
        <f t="shared" ref="AI22" si="8">AH22*0.38*0.9*SQRT(3)</f>
        <v>122.81625866309398</v>
      </c>
      <c r="AJ22" s="213">
        <f>D22-AI22</f>
        <v>444.183741336906</v>
      </c>
    </row>
    <row r="23" spans="1:36" s="50" customFormat="1" ht="15.75" x14ac:dyDescent="0.25">
      <c r="A23" s="127"/>
      <c r="B23" s="130"/>
      <c r="C23" s="133"/>
      <c r="D23" s="13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94"/>
      <c r="S23" s="394"/>
      <c r="T23" s="394"/>
      <c r="U23" s="394"/>
      <c r="V23" s="34">
        <f t="shared" si="0"/>
        <v>0</v>
      </c>
      <c r="W23" s="34">
        <f t="shared" si="1"/>
        <v>0</v>
      </c>
      <c r="X23" s="34">
        <f t="shared" si="2"/>
        <v>0</v>
      </c>
      <c r="Y23" s="74">
        <f t="shared" si="3"/>
        <v>0</v>
      </c>
      <c r="Z23" s="217"/>
      <c r="AA23" s="211"/>
      <c r="AB23" s="211"/>
      <c r="AC23" s="211"/>
      <c r="AD23" s="211"/>
      <c r="AE23" s="211"/>
      <c r="AF23" s="211"/>
      <c r="AG23" s="211"/>
      <c r="AH23" s="211"/>
      <c r="AI23" s="214"/>
      <c r="AJ23" s="214"/>
    </row>
    <row r="24" spans="1:36" s="50" customFormat="1" ht="16.5" thickBot="1" x14ac:dyDescent="0.3">
      <c r="A24" s="128"/>
      <c r="B24" s="131"/>
      <c r="C24" s="134"/>
      <c r="D24" s="134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96"/>
      <c r="S24" s="396"/>
      <c r="T24" s="396"/>
      <c r="U24" s="396"/>
      <c r="V24" s="35"/>
      <c r="W24" s="35"/>
      <c r="X24" s="35"/>
      <c r="Y24" s="75"/>
      <c r="Z24" s="218"/>
      <c r="AA24" s="212"/>
      <c r="AB24" s="212"/>
      <c r="AC24" s="212"/>
      <c r="AD24" s="212"/>
      <c r="AE24" s="212"/>
      <c r="AF24" s="212"/>
      <c r="AG24" s="212"/>
      <c r="AH24" s="212"/>
      <c r="AI24" s="215"/>
      <c r="AJ24" s="215"/>
    </row>
    <row r="25" spans="1:36" s="50" customFormat="1" ht="15.75" x14ac:dyDescent="0.25">
      <c r="A25" s="110">
        <v>4</v>
      </c>
      <c r="B25" s="113" t="s">
        <v>674</v>
      </c>
      <c r="C25" s="119" t="s">
        <v>92</v>
      </c>
      <c r="D25" s="119">
        <f>400*0.9</f>
        <v>360</v>
      </c>
      <c r="E25" s="381" t="s">
        <v>659</v>
      </c>
      <c r="F25" s="381">
        <v>16.5</v>
      </c>
      <c r="G25" s="381">
        <v>24</v>
      </c>
      <c r="H25" s="381">
        <v>24</v>
      </c>
      <c r="I25" s="381">
        <v>28.8</v>
      </c>
      <c r="J25" s="381">
        <v>24</v>
      </c>
      <c r="K25" s="381">
        <v>26.5</v>
      </c>
      <c r="L25" s="381">
        <v>72</v>
      </c>
      <c r="M25" s="381">
        <v>104.2</v>
      </c>
      <c r="N25" s="381">
        <v>101</v>
      </c>
      <c r="O25" s="381">
        <v>61.4</v>
      </c>
      <c r="P25" s="381">
        <v>101.5</v>
      </c>
      <c r="Q25" s="381">
        <v>106.6</v>
      </c>
      <c r="R25" s="409">
        <v>402</v>
      </c>
      <c r="S25" s="409">
        <v>402</v>
      </c>
      <c r="T25" s="409">
        <v>398</v>
      </c>
      <c r="U25" s="409">
        <v>398</v>
      </c>
      <c r="V25" s="37">
        <f t="shared" si="0"/>
        <v>21.5</v>
      </c>
      <c r="W25" s="37">
        <f t="shared" si="1"/>
        <v>26.433333333333334</v>
      </c>
      <c r="X25" s="37">
        <f t="shared" si="2"/>
        <v>92.399999999999991</v>
      </c>
      <c r="Y25" s="76">
        <f t="shared" si="3"/>
        <v>89.833333333333329</v>
      </c>
      <c r="Z25" s="216">
        <f>SUM(V25:V27)</f>
        <v>21.5</v>
      </c>
      <c r="AA25" s="210">
        <f>SUM(W25:W27)</f>
        <v>26.433333333333334</v>
      </c>
      <c r="AB25" s="210">
        <f>SUM(X25:X27)</f>
        <v>92.399999999999991</v>
      </c>
      <c r="AC25" s="210">
        <f>SUM(Y25:Y27)</f>
        <v>89.833333333333329</v>
      </c>
      <c r="AD25" s="210">
        <f t="shared" ref="AD25" si="9">Z25*0.38*0.9*SQRT(3)</f>
        <v>12.735769588053953</v>
      </c>
      <c r="AE25" s="210">
        <f t="shared" si="7"/>
        <v>15.658085710584164</v>
      </c>
      <c r="AF25" s="210">
        <f t="shared" si="7"/>
        <v>54.734191159822565</v>
      </c>
      <c r="AG25" s="210">
        <f t="shared" si="7"/>
        <v>53.213796960938609</v>
      </c>
      <c r="AH25" s="210">
        <f>MAX(Z25:AC27)</f>
        <v>92.399999999999991</v>
      </c>
      <c r="AI25" s="213">
        <f t="shared" ref="AI25" si="10">AH25*0.38*0.9*SQRT(3)</f>
        <v>54.734191159822565</v>
      </c>
      <c r="AJ25" s="213">
        <f>D25-AI25</f>
        <v>305.26580884017744</v>
      </c>
    </row>
    <row r="26" spans="1:36" s="50" customFormat="1" ht="15.75" x14ac:dyDescent="0.25">
      <c r="A26" s="111"/>
      <c r="B26" s="114"/>
      <c r="C26" s="120"/>
      <c r="D26" s="120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94"/>
      <c r="S26" s="394"/>
      <c r="T26" s="394"/>
      <c r="U26" s="394"/>
      <c r="V26" s="34">
        <f t="shared" si="0"/>
        <v>0</v>
      </c>
      <c r="W26" s="34">
        <f t="shared" si="1"/>
        <v>0</v>
      </c>
      <c r="X26" s="34">
        <f t="shared" si="2"/>
        <v>0</v>
      </c>
      <c r="Y26" s="74">
        <f t="shared" si="3"/>
        <v>0</v>
      </c>
      <c r="Z26" s="217"/>
      <c r="AA26" s="211"/>
      <c r="AB26" s="211"/>
      <c r="AC26" s="211"/>
      <c r="AD26" s="211"/>
      <c r="AE26" s="211"/>
      <c r="AF26" s="211"/>
      <c r="AG26" s="211"/>
      <c r="AH26" s="211"/>
      <c r="AI26" s="214"/>
      <c r="AJ26" s="214"/>
    </row>
    <row r="27" spans="1:36" s="50" customFormat="1" ht="16.5" thickBot="1" x14ac:dyDescent="0.3">
      <c r="A27" s="112"/>
      <c r="B27" s="115"/>
      <c r="C27" s="121"/>
      <c r="D27" s="121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96"/>
      <c r="S27" s="396"/>
      <c r="T27" s="396"/>
      <c r="U27" s="396"/>
      <c r="V27" s="35">
        <f t="shared" si="0"/>
        <v>0</v>
      </c>
      <c r="W27" s="35">
        <f t="shared" si="1"/>
        <v>0</v>
      </c>
      <c r="X27" s="35">
        <f t="shared" si="2"/>
        <v>0</v>
      </c>
      <c r="Y27" s="75">
        <f t="shared" si="3"/>
        <v>0</v>
      </c>
      <c r="Z27" s="218"/>
      <c r="AA27" s="212"/>
      <c r="AB27" s="212"/>
      <c r="AC27" s="212"/>
      <c r="AD27" s="212"/>
      <c r="AE27" s="212"/>
      <c r="AF27" s="212"/>
      <c r="AG27" s="212"/>
      <c r="AH27" s="212"/>
      <c r="AI27" s="215"/>
      <c r="AJ27" s="215"/>
    </row>
    <row r="28" spans="1:36" s="50" customFormat="1" ht="15.75" x14ac:dyDescent="0.25">
      <c r="A28" s="110">
        <v>5</v>
      </c>
      <c r="B28" s="113" t="s">
        <v>131</v>
      </c>
      <c r="C28" s="119" t="s">
        <v>92</v>
      </c>
      <c r="D28" s="119">
        <f>400*0.9</f>
        <v>360</v>
      </c>
      <c r="E28" s="381" t="s">
        <v>660</v>
      </c>
      <c r="F28" s="381">
        <v>1.3</v>
      </c>
      <c r="G28" s="381">
        <v>3.4</v>
      </c>
      <c r="H28" s="381">
        <v>0.05</v>
      </c>
      <c r="I28" s="381">
        <v>1.1000000000000001</v>
      </c>
      <c r="J28" s="381">
        <v>3.3</v>
      </c>
      <c r="K28" s="381">
        <v>0.4</v>
      </c>
      <c r="L28" s="381">
        <v>1.2</v>
      </c>
      <c r="M28" s="381">
        <v>1.4</v>
      </c>
      <c r="N28" s="381">
        <v>1.5</v>
      </c>
      <c r="O28" s="381">
        <v>1.4</v>
      </c>
      <c r="P28" s="381">
        <v>1.1000000000000001</v>
      </c>
      <c r="Q28" s="381">
        <v>1.4</v>
      </c>
      <c r="R28" s="409">
        <v>384</v>
      </c>
      <c r="S28" s="409">
        <v>384</v>
      </c>
      <c r="T28" s="409">
        <v>390</v>
      </c>
      <c r="U28" s="409">
        <v>390</v>
      </c>
      <c r="V28" s="37">
        <f t="shared" si="0"/>
        <v>1.5833333333333333</v>
      </c>
      <c r="W28" s="37">
        <f t="shared" si="1"/>
        <v>1.6000000000000003</v>
      </c>
      <c r="X28" s="37">
        <f t="shared" si="2"/>
        <v>1.3666666666666665</v>
      </c>
      <c r="Y28" s="76">
        <f t="shared" si="3"/>
        <v>1.3</v>
      </c>
      <c r="Z28" s="216">
        <f>SUM(V28:V31)</f>
        <v>19.649999999999999</v>
      </c>
      <c r="AA28" s="210">
        <f>SUM(W28:W31)</f>
        <v>19.833333333333336</v>
      </c>
      <c r="AB28" s="210">
        <f>SUM(X28:X31)</f>
        <v>52.533333333333331</v>
      </c>
      <c r="AC28" s="210">
        <f>SUM(Y28:Y31)</f>
        <v>49.233333333333334</v>
      </c>
      <c r="AD28" s="210">
        <f t="shared" ref="AD28" si="11">Z28*0.38*0.9*SQRT(3)</f>
        <v>11.639901042105125</v>
      </c>
      <c r="AE28" s="210">
        <f t="shared" si="7"/>
        <v>11.748500627739697</v>
      </c>
      <c r="AF28" s="210">
        <f t="shared" si="7"/>
        <v>31.118717629105475</v>
      </c>
      <c r="AG28" s="210">
        <f t="shared" si="7"/>
        <v>29.163925087683243</v>
      </c>
      <c r="AH28" s="210">
        <f>MAX(Z28:AC31)</f>
        <v>52.533333333333331</v>
      </c>
      <c r="AI28" s="213">
        <f t="shared" ref="AI28" si="12">AH28*0.38*0.9*SQRT(3)</f>
        <v>31.118717629105475</v>
      </c>
      <c r="AJ28" s="213">
        <f>D28-AI28</f>
        <v>328.8812823708945</v>
      </c>
    </row>
    <row r="29" spans="1:36" s="50" customFormat="1" ht="15.75" x14ac:dyDescent="0.25">
      <c r="A29" s="111"/>
      <c r="B29" s="114"/>
      <c r="C29" s="120"/>
      <c r="D29" s="120"/>
      <c r="E29" s="383" t="s">
        <v>661</v>
      </c>
      <c r="F29" s="383">
        <v>12.4</v>
      </c>
      <c r="G29" s="383">
        <v>5.9</v>
      </c>
      <c r="H29" s="383">
        <v>16.600000000000001</v>
      </c>
      <c r="I29" s="383">
        <v>8.6999999999999993</v>
      </c>
      <c r="J29" s="383">
        <v>0.6</v>
      </c>
      <c r="K29" s="383">
        <v>4.4000000000000004</v>
      </c>
      <c r="L29" s="383">
        <v>19.399999999999999</v>
      </c>
      <c r="M29" s="383">
        <v>17</v>
      </c>
      <c r="N29" s="383">
        <v>29.8</v>
      </c>
      <c r="O29" s="383">
        <v>21.9</v>
      </c>
      <c r="P29" s="383">
        <v>14.3</v>
      </c>
      <c r="Q29" s="383">
        <v>16.2</v>
      </c>
      <c r="R29" s="394">
        <v>384</v>
      </c>
      <c r="S29" s="394">
        <v>384</v>
      </c>
      <c r="T29" s="394">
        <v>390</v>
      </c>
      <c r="U29" s="394">
        <v>390</v>
      </c>
      <c r="V29" s="34">
        <f t="shared" si="0"/>
        <v>11.633333333333335</v>
      </c>
      <c r="W29" s="34">
        <f t="shared" si="1"/>
        <v>4.5666666666666664</v>
      </c>
      <c r="X29" s="34">
        <f t="shared" si="2"/>
        <v>22.066666666666666</v>
      </c>
      <c r="Y29" s="74">
        <f t="shared" si="3"/>
        <v>17.466666666666669</v>
      </c>
      <c r="Z29" s="217"/>
      <c r="AA29" s="211"/>
      <c r="AB29" s="211"/>
      <c r="AC29" s="211"/>
      <c r="AD29" s="211"/>
      <c r="AE29" s="211"/>
      <c r="AF29" s="211"/>
      <c r="AG29" s="211"/>
      <c r="AH29" s="211"/>
      <c r="AI29" s="214"/>
      <c r="AJ29" s="214"/>
    </row>
    <row r="30" spans="1:36" s="50" customFormat="1" ht="15.75" x14ac:dyDescent="0.25">
      <c r="A30" s="111"/>
      <c r="B30" s="114"/>
      <c r="C30" s="120"/>
      <c r="D30" s="120"/>
      <c r="E30" s="385" t="s">
        <v>662</v>
      </c>
      <c r="F30" s="385">
        <v>6.6</v>
      </c>
      <c r="G30" s="385">
        <v>7</v>
      </c>
      <c r="H30" s="385">
        <v>2.6</v>
      </c>
      <c r="I30" s="385">
        <v>4.8</v>
      </c>
      <c r="J30" s="385">
        <v>12</v>
      </c>
      <c r="K30" s="385">
        <v>1.9</v>
      </c>
      <c r="L30" s="385">
        <v>20.5</v>
      </c>
      <c r="M30" s="385">
        <v>23</v>
      </c>
      <c r="N30" s="385">
        <v>17.899999999999999</v>
      </c>
      <c r="O30" s="385">
        <v>23.8</v>
      </c>
      <c r="P30" s="385">
        <v>22.1</v>
      </c>
      <c r="Q30" s="385">
        <v>20.7</v>
      </c>
      <c r="R30" s="394">
        <v>384</v>
      </c>
      <c r="S30" s="394">
        <v>384</v>
      </c>
      <c r="T30" s="394">
        <v>390</v>
      </c>
      <c r="U30" s="394">
        <v>390</v>
      </c>
      <c r="V30" s="34">
        <f t="shared" si="0"/>
        <v>5.3999999999999995</v>
      </c>
      <c r="W30" s="34">
        <f t="shared" si="1"/>
        <v>6.2333333333333334</v>
      </c>
      <c r="X30" s="34">
        <f t="shared" si="2"/>
        <v>20.466666666666665</v>
      </c>
      <c r="Y30" s="74">
        <f t="shared" si="3"/>
        <v>22.200000000000003</v>
      </c>
      <c r="Z30" s="217"/>
      <c r="AA30" s="211"/>
      <c r="AB30" s="211"/>
      <c r="AC30" s="211"/>
      <c r="AD30" s="211"/>
      <c r="AE30" s="211"/>
      <c r="AF30" s="211"/>
      <c r="AG30" s="211"/>
      <c r="AH30" s="211"/>
      <c r="AI30" s="214"/>
      <c r="AJ30" s="214"/>
    </row>
    <row r="31" spans="1:36" s="50" customFormat="1" ht="16.5" thickBot="1" x14ac:dyDescent="0.3">
      <c r="A31" s="112"/>
      <c r="B31" s="115"/>
      <c r="C31" s="121"/>
      <c r="D31" s="121"/>
      <c r="E31" s="391" t="s">
        <v>663</v>
      </c>
      <c r="F31" s="391">
        <v>0.3</v>
      </c>
      <c r="G31" s="391">
        <v>2.4</v>
      </c>
      <c r="H31" s="391">
        <v>0.4</v>
      </c>
      <c r="I31" s="391">
        <v>11.1</v>
      </c>
      <c r="J31" s="391">
        <v>6.9</v>
      </c>
      <c r="K31" s="391">
        <v>4.3</v>
      </c>
      <c r="L31" s="391">
        <v>13.4</v>
      </c>
      <c r="M31" s="391">
        <v>7.6</v>
      </c>
      <c r="N31" s="391">
        <v>4.9000000000000004</v>
      </c>
      <c r="O31" s="391">
        <v>13.4</v>
      </c>
      <c r="P31" s="391">
        <v>7</v>
      </c>
      <c r="Q31" s="391">
        <v>4.4000000000000004</v>
      </c>
      <c r="R31" s="396">
        <v>384</v>
      </c>
      <c r="S31" s="396">
        <v>384</v>
      </c>
      <c r="T31" s="396">
        <v>390</v>
      </c>
      <c r="U31" s="396">
        <v>390</v>
      </c>
      <c r="V31" s="35">
        <f t="shared" si="0"/>
        <v>1.0333333333333332</v>
      </c>
      <c r="W31" s="35">
        <f t="shared" si="1"/>
        <v>7.4333333333333336</v>
      </c>
      <c r="X31" s="35">
        <f t="shared" si="2"/>
        <v>8.6333333333333329</v>
      </c>
      <c r="Y31" s="75">
        <f t="shared" si="3"/>
        <v>8.2666666666666657</v>
      </c>
      <c r="Z31" s="218"/>
      <c r="AA31" s="212"/>
      <c r="AB31" s="212"/>
      <c r="AC31" s="212"/>
      <c r="AD31" s="212"/>
      <c r="AE31" s="212"/>
      <c r="AF31" s="212"/>
      <c r="AG31" s="212"/>
      <c r="AH31" s="212"/>
      <c r="AI31" s="215"/>
      <c r="AJ31" s="215"/>
    </row>
    <row r="32" spans="1:36" s="50" customFormat="1" ht="15.75" x14ac:dyDescent="0.25">
      <c r="A32" s="110">
        <v>6</v>
      </c>
      <c r="B32" s="113" t="s">
        <v>675</v>
      </c>
      <c r="C32" s="119" t="s">
        <v>92</v>
      </c>
      <c r="D32" s="119">
        <f>400*0.9</f>
        <v>360</v>
      </c>
      <c r="E32" s="381" t="s">
        <v>664</v>
      </c>
      <c r="F32" s="381">
        <v>36.700000000000003</v>
      </c>
      <c r="G32" s="381">
        <v>14.7</v>
      </c>
      <c r="H32" s="381">
        <v>31.2</v>
      </c>
      <c r="I32" s="381">
        <v>18.899999999999999</v>
      </c>
      <c r="J32" s="381">
        <v>31.5</v>
      </c>
      <c r="K32" s="381">
        <v>11.5</v>
      </c>
      <c r="L32" s="381">
        <v>96.8</v>
      </c>
      <c r="M32" s="381">
        <v>91</v>
      </c>
      <c r="N32" s="381">
        <v>101.5</v>
      </c>
      <c r="O32" s="381">
        <v>75.8</v>
      </c>
      <c r="P32" s="381">
        <v>79.8</v>
      </c>
      <c r="Q32" s="381">
        <v>100.9</v>
      </c>
      <c r="R32" s="409">
        <v>400</v>
      </c>
      <c r="S32" s="409">
        <v>400</v>
      </c>
      <c r="T32" s="409">
        <v>400</v>
      </c>
      <c r="U32" s="409">
        <v>400</v>
      </c>
      <c r="V32" s="37">
        <f t="shared" si="0"/>
        <v>27.533333333333335</v>
      </c>
      <c r="W32" s="37">
        <f t="shared" si="1"/>
        <v>20.633333333333333</v>
      </c>
      <c r="X32" s="37">
        <f t="shared" si="2"/>
        <v>96.433333333333337</v>
      </c>
      <c r="Y32" s="76">
        <f t="shared" si="3"/>
        <v>85.5</v>
      </c>
      <c r="Z32" s="216">
        <f>SUM(V32:V33)</f>
        <v>27.533333333333335</v>
      </c>
      <c r="AA32" s="210">
        <f>SUM(W32:W33)</f>
        <v>20.633333333333333</v>
      </c>
      <c r="AB32" s="210">
        <f>SUM(X32:X33)</f>
        <v>96.433333333333337</v>
      </c>
      <c r="AC32" s="210">
        <f>SUM(Y32:Y33)</f>
        <v>85.5</v>
      </c>
      <c r="AD32" s="210">
        <f t="shared" ref="AD32" si="13">Z32*0.38*0.9*SQRT(3)</f>
        <v>16.309683224391577</v>
      </c>
      <c r="AE32" s="210">
        <f t="shared" si="7"/>
        <v>12.222389728690539</v>
      </c>
      <c r="AF32" s="210">
        <f t="shared" si="7"/>
        <v>57.123382043783089</v>
      </c>
      <c r="AG32" s="210">
        <f t="shared" si="7"/>
        <v>50.646897664121546</v>
      </c>
      <c r="AH32" s="210">
        <f>MAX(Z32:AC33)</f>
        <v>96.433333333333337</v>
      </c>
      <c r="AI32" s="213">
        <f t="shared" ref="AI32" si="14">AH32*0.38*0.9*SQRT(3)</f>
        <v>57.123382043783089</v>
      </c>
      <c r="AJ32" s="213">
        <f>D32-AI32</f>
        <v>302.87661795621693</v>
      </c>
    </row>
    <row r="33" spans="1:37" s="50" customFormat="1" ht="16.5" thickBot="1" x14ac:dyDescent="0.3">
      <c r="A33" s="112"/>
      <c r="B33" s="115"/>
      <c r="C33" s="121"/>
      <c r="D33" s="12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6"/>
      <c r="S33" s="396"/>
      <c r="T33" s="396"/>
      <c r="U33" s="396"/>
      <c r="V33" s="35">
        <f t="shared" si="0"/>
        <v>0</v>
      </c>
      <c r="W33" s="35">
        <f t="shared" si="1"/>
        <v>0</v>
      </c>
      <c r="X33" s="35">
        <f t="shared" si="2"/>
        <v>0</v>
      </c>
      <c r="Y33" s="75">
        <f t="shared" si="3"/>
        <v>0</v>
      </c>
      <c r="Z33" s="218"/>
      <c r="AA33" s="212"/>
      <c r="AB33" s="212"/>
      <c r="AC33" s="212"/>
      <c r="AD33" s="212"/>
      <c r="AE33" s="212"/>
      <c r="AF33" s="212"/>
      <c r="AG33" s="212"/>
      <c r="AH33" s="212"/>
      <c r="AI33" s="215"/>
      <c r="AJ33" s="215"/>
    </row>
    <row r="34" spans="1:37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60">
        <f>SUM(AF12:AF33)</f>
        <v>246.40258711523302</v>
      </c>
      <c r="AG34" s="60">
        <f>SUM(AG12:AG33)</f>
        <v>246.43714152884405</v>
      </c>
      <c r="AH34" s="50"/>
      <c r="AI34" s="50"/>
      <c r="AJ34" s="50"/>
      <c r="AK34" s="50"/>
    </row>
    <row r="35" spans="1:37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</sheetData>
  <sheetProtection password="CCE5" sheet="1" objects="1" scenarios="1" formatCells="0" formatColumns="0" formatRows="0" insertRows="0"/>
  <mergeCells count="120">
    <mergeCell ref="AJ8:AJ11"/>
    <mergeCell ref="AJ12:AJ13"/>
    <mergeCell ref="AJ14:AJ21"/>
    <mergeCell ref="AJ22:AJ24"/>
    <mergeCell ref="AJ25:AJ27"/>
    <mergeCell ref="AJ28:AJ31"/>
    <mergeCell ref="AJ32:AJ33"/>
    <mergeCell ref="B14:B21"/>
    <mergeCell ref="Z14:Z21"/>
    <mergeCell ref="AA14:AA21"/>
    <mergeCell ref="AB14:AB21"/>
    <mergeCell ref="AE32:AE33"/>
    <mergeCell ref="AF32:AF33"/>
    <mergeCell ref="AG32:AG33"/>
    <mergeCell ref="AH32:AH33"/>
    <mergeCell ref="AI32:AI33"/>
    <mergeCell ref="AH28:AH31"/>
    <mergeCell ref="AI28:AI31"/>
    <mergeCell ref="AE28:AE31"/>
    <mergeCell ref="AF28:AF31"/>
    <mergeCell ref="AG28:AG31"/>
    <mergeCell ref="AE25:AE27"/>
    <mergeCell ref="AF25:AF27"/>
    <mergeCell ref="AG25:AG27"/>
    <mergeCell ref="AH25:AH27"/>
    <mergeCell ref="AI25:AI27"/>
    <mergeCell ref="D14:D21"/>
    <mergeCell ref="D22:D24"/>
    <mergeCell ref="D25:D27"/>
    <mergeCell ref="D28:D31"/>
    <mergeCell ref="D32:D33"/>
    <mergeCell ref="A32:A33"/>
    <mergeCell ref="B32:B33"/>
    <mergeCell ref="C32:C33"/>
    <mergeCell ref="Z32:Z33"/>
    <mergeCell ref="AA32:AA33"/>
    <mergeCell ref="AB32:AB33"/>
    <mergeCell ref="AC32:AC33"/>
    <mergeCell ref="AD32:AD33"/>
    <mergeCell ref="AB28:AB31"/>
    <mergeCell ref="AC28:AC31"/>
    <mergeCell ref="AD28:AD31"/>
    <mergeCell ref="A28:A31"/>
    <mergeCell ref="B28:B31"/>
    <mergeCell ref="C28:C31"/>
    <mergeCell ref="Z28:Z31"/>
    <mergeCell ref="AA28:AA31"/>
    <mergeCell ref="A25:A27"/>
    <mergeCell ref="B25:B27"/>
    <mergeCell ref="C25:C27"/>
    <mergeCell ref="Z25:Z27"/>
    <mergeCell ref="AA25:AA27"/>
    <mergeCell ref="AB25:AB27"/>
    <mergeCell ref="AC25:AC27"/>
    <mergeCell ref="AD25:AD27"/>
    <mergeCell ref="AB22:AB24"/>
    <mergeCell ref="AC22:AC24"/>
    <mergeCell ref="AD22:AD24"/>
    <mergeCell ref="AE12:AE13"/>
    <mergeCell ref="AF12:AF13"/>
    <mergeCell ref="AG12:AG13"/>
    <mergeCell ref="AH12:AH13"/>
    <mergeCell ref="AI12:AI13"/>
    <mergeCell ref="A22:A24"/>
    <mergeCell ref="B22:B24"/>
    <mergeCell ref="C22:C24"/>
    <mergeCell ref="Z22:Z24"/>
    <mergeCell ref="AA22:AA24"/>
    <mergeCell ref="AH22:AH24"/>
    <mergeCell ref="AI22:AI24"/>
    <mergeCell ref="AE22:AE24"/>
    <mergeCell ref="AF22:AF24"/>
    <mergeCell ref="AG22:AG24"/>
    <mergeCell ref="AI14:AI21"/>
    <mergeCell ref="C14:C21"/>
    <mergeCell ref="AC14:AC21"/>
    <mergeCell ref="AD14:AD21"/>
    <mergeCell ref="AE14:AE21"/>
    <mergeCell ref="AF14:AF21"/>
    <mergeCell ref="AG14:AG21"/>
    <mergeCell ref="AH14:AH21"/>
    <mergeCell ref="A14:A21"/>
    <mergeCell ref="A12:A13"/>
    <mergeCell ref="B12:B13"/>
    <mergeCell ref="C12:C13"/>
    <mergeCell ref="Z12:Z13"/>
    <mergeCell ref="AA12:AA13"/>
    <mergeCell ref="AB12:AB13"/>
    <mergeCell ref="AC12:AC13"/>
    <mergeCell ref="AD12:AD13"/>
    <mergeCell ref="R10:S10"/>
    <mergeCell ref="T10:U10"/>
    <mergeCell ref="V10:W10"/>
    <mergeCell ref="X10:Y10"/>
    <mergeCell ref="Z10:AA10"/>
    <mergeCell ref="AB10:AC10"/>
    <mergeCell ref="D8:D11"/>
    <mergeCell ref="D12:D13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zoomScale="55" zoomScaleNormal="55" workbookViewId="0">
      <selection activeCell="A2" sqref="A2:XFD39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3.425781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135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8.75" x14ac:dyDescent="0.25">
      <c r="A12" s="126">
        <v>1</v>
      </c>
      <c r="B12" s="129" t="s">
        <v>111</v>
      </c>
      <c r="C12" s="129">
        <v>160</v>
      </c>
      <c r="D12" s="245">
        <f>160*0.9</f>
        <v>144</v>
      </c>
      <c r="E12" s="381" t="s">
        <v>136</v>
      </c>
      <c r="F12" s="381">
        <v>10.1</v>
      </c>
      <c r="G12" s="381">
        <v>4.9000000000000004</v>
      </c>
      <c r="H12" s="381">
        <v>18.8</v>
      </c>
      <c r="I12" s="381">
        <v>12</v>
      </c>
      <c r="J12" s="381">
        <v>6.5</v>
      </c>
      <c r="K12" s="381">
        <v>15.4</v>
      </c>
      <c r="L12" s="381">
        <v>33.799999999999997</v>
      </c>
      <c r="M12" s="381">
        <v>33.700000000000003</v>
      </c>
      <c r="N12" s="381">
        <v>65.599999999999994</v>
      </c>
      <c r="O12" s="381">
        <v>24.8</v>
      </c>
      <c r="P12" s="381">
        <v>20.7</v>
      </c>
      <c r="Q12" s="381">
        <v>49.5</v>
      </c>
      <c r="R12" s="382">
        <v>380</v>
      </c>
      <c r="S12" s="382">
        <v>380</v>
      </c>
      <c r="T12" s="382">
        <v>380</v>
      </c>
      <c r="U12" s="382">
        <v>380</v>
      </c>
      <c r="V12" s="19">
        <f t="shared" ref="V12:V39" si="0">IF(AND(F12=0,G12=0,H12=0),0,IF(AND(F12=0,G12=0),H12,IF(AND(F12=0,H12=0),G12,IF(AND(G12=0,H12=0),F12,IF(F12=0,(G12+H12)/2,IF(G12=0,(F12+H12)/2,IF(H12=0,(F12+G12)/2,(F12+G12+H12)/3)))))))</f>
        <v>11.266666666666666</v>
      </c>
      <c r="W12" s="19">
        <f t="shared" ref="W12:W39" si="1">IF(AND(I12=0,J12=0,K12=0),0,IF(AND(I12=0,J12=0),K12,IF(AND(I12=0,K12=0),J12,IF(AND(J12=0,K12=0),I12,IF(I12=0,(J12+K12)/2,IF(J12=0,(I12+K12)/2,IF(K12=0,(I12+J12)/2,(I12+J12+K12)/3)))))))</f>
        <v>11.299999999999999</v>
      </c>
      <c r="X12" s="19">
        <f t="shared" ref="X12:X39" si="2">IF(AND(L12=0,M12=0,N12=0),0,IF(AND(L12=0,M12=0),N12,IF(AND(L12=0,N12=0),M12,IF(AND(M12=0,N12=0),L12,IF(L12=0,(M12+N12)/2,IF(M12=0,(L12+N12)/2,IF(N12=0,(L12+M12)/2,(L12+M12+N12)/3)))))))</f>
        <v>44.366666666666667</v>
      </c>
      <c r="Y12" s="66">
        <f t="shared" ref="Y12:Y39" si="3">IF(AND(O12=0,P12=0,Q12=0),0,IF(AND(O12=0,P12=0),Q12,IF(AND(O12=0,Q12=0),P12,IF(AND(P12=0,Q12=0),O12,IF(O12=0,(P12+Q12)/2,IF(P12=0,(O12+Q12)/2,IF(Q12=0,(O12+P12)/2,(O12+P12+Q12)/3)))))))</f>
        <v>31.666666666666668</v>
      </c>
      <c r="Z12" s="116">
        <f>SUM(V12:V16)</f>
        <v>42.133333333333333</v>
      </c>
      <c r="AA12" s="105">
        <f>SUM(W12:W16)</f>
        <v>42.7</v>
      </c>
      <c r="AB12" s="105">
        <f>SUM(X12:X16)</f>
        <v>101.26666666666667</v>
      </c>
      <c r="AC12" s="105">
        <f>SUM(Y12:Y16)</f>
        <v>87.333333333333329</v>
      </c>
      <c r="AD12" s="105">
        <f>Z12*0.38*0.9*SQRT(3)</f>
        <v>24.958159316744492</v>
      </c>
      <c r="AE12" s="105">
        <f t="shared" ref="AE12:AG12" si="4">AA12*0.38*0.9*SQRT(3)</f>
        <v>25.293830763251346</v>
      </c>
      <c r="AF12" s="105">
        <f t="shared" si="4"/>
        <v>59.98646202869444</v>
      </c>
      <c r="AG12" s="105">
        <f t="shared" si="4"/>
        <v>51.732893520467229</v>
      </c>
      <c r="AH12" s="105">
        <f>MAX(Z12:AC16)</f>
        <v>101.26666666666667</v>
      </c>
      <c r="AI12" s="107">
        <f>AH12*0.38*0.9*SQRT(3)</f>
        <v>59.98646202869444</v>
      </c>
      <c r="AJ12" s="107">
        <f>D12-AI12</f>
        <v>84.013537971305567</v>
      </c>
    </row>
    <row r="13" spans="1:37" s="50" customFormat="1" ht="18.75" x14ac:dyDescent="0.25">
      <c r="A13" s="127"/>
      <c r="B13" s="130"/>
      <c r="C13" s="130"/>
      <c r="D13" s="246"/>
      <c r="E13" s="383" t="s">
        <v>137</v>
      </c>
      <c r="F13" s="383">
        <v>30.3</v>
      </c>
      <c r="G13" s="383">
        <v>12.9</v>
      </c>
      <c r="H13" s="383">
        <v>15.3</v>
      </c>
      <c r="I13" s="383">
        <v>50.7</v>
      </c>
      <c r="J13" s="383">
        <v>22.1</v>
      </c>
      <c r="K13" s="383">
        <v>17.899999999999999</v>
      </c>
      <c r="L13" s="383">
        <v>42.8</v>
      </c>
      <c r="M13" s="383">
        <v>24.7</v>
      </c>
      <c r="N13" s="383">
        <v>78.599999999999994</v>
      </c>
      <c r="O13" s="383">
        <v>64.3</v>
      </c>
      <c r="P13" s="383">
        <v>35.4</v>
      </c>
      <c r="Q13" s="383">
        <v>50</v>
      </c>
      <c r="R13" s="384">
        <v>380</v>
      </c>
      <c r="S13" s="384">
        <v>380</v>
      </c>
      <c r="T13" s="384">
        <v>380</v>
      </c>
      <c r="U13" s="384">
        <v>380</v>
      </c>
      <c r="V13" s="20">
        <f t="shared" si="0"/>
        <v>19.5</v>
      </c>
      <c r="W13" s="20">
        <f t="shared" si="1"/>
        <v>30.233333333333338</v>
      </c>
      <c r="X13" s="20">
        <f t="shared" si="2"/>
        <v>48.699999999999996</v>
      </c>
      <c r="Y13" s="67">
        <f t="shared" si="3"/>
        <v>49.9</v>
      </c>
      <c r="Z13" s="117"/>
      <c r="AA13" s="106"/>
      <c r="AB13" s="106"/>
      <c r="AC13" s="106"/>
      <c r="AD13" s="106"/>
      <c r="AE13" s="106"/>
      <c r="AF13" s="106"/>
      <c r="AG13" s="106"/>
      <c r="AH13" s="106"/>
      <c r="AI13" s="108"/>
      <c r="AJ13" s="108"/>
    </row>
    <row r="14" spans="1:37" s="50" customFormat="1" ht="18.75" x14ac:dyDescent="0.25">
      <c r="A14" s="127"/>
      <c r="B14" s="130"/>
      <c r="C14" s="130"/>
      <c r="D14" s="246"/>
      <c r="E14" s="385" t="s">
        <v>138</v>
      </c>
      <c r="F14" s="385">
        <v>8.1999999999999993</v>
      </c>
      <c r="G14" s="385">
        <v>6.4</v>
      </c>
      <c r="H14" s="385">
        <v>19.5</v>
      </c>
      <c r="I14" s="385">
        <v>2.4</v>
      </c>
      <c r="J14" s="385">
        <v>0.5</v>
      </c>
      <c r="K14" s="385">
        <v>0.6</v>
      </c>
      <c r="L14" s="385">
        <v>13.5</v>
      </c>
      <c r="M14" s="385">
        <v>1.4</v>
      </c>
      <c r="N14" s="385">
        <v>9.6999999999999993</v>
      </c>
      <c r="O14" s="385">
        <v>10.4</v>
      </c>
      <c r="P14" s="385">
        <v>1.7</v>
      </c>
      <c r="Q14" s="385">
        <v>5.2</v>
      </c>
      <c r="R14" s="386"/>
      <c r="S14" s="386"/>
      <c r="T14" s="386"/>
      <c r="U14" s="386"/>
      <c r="V14" s="20">
        <f t="shared" si="0"/>
        <v>11.366666666666667</v>
      </c>
      <c r="W14" s="20">
        <f t="shared" si="1"/>
        <v>1.1666666666666667</v>
      </c>
      <c r="X14" s="20">
        <f t="shared" si="2"/>
        <v>8.2000000000000011</v>
      </c>
      <c r="Y14" s="67">
        <f t="shared" si="3"/>
        <v>5.7666666666666666</v>
      </c>
      <c r="Z14" s="117"/>
      <c r="AA14" s="106"/>
      <c r="AB14" s="106"/>
      <c r="AC14" s="106"/>
      <c r="AD14" s="106"/>
      <c r="AE14" s="106"/>
      <c r="AF14" s="106"/>
      <c r="AG14" s="106"/>
      <c r="AH14" s="106"/>
      <c r="AI14" s="108"/>
      <c r="AJ14" s="108"/>
    </row>
    <row r="15" spans="1:37" s="50" customFormat="1" ht="18.75" x14ac:dyDescent="0.25">
      <c r="A15" s="127"/>
      <c r="B15" s="130"/>
      <c r="C15" s="130"/>
      <c r="D15" s="246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4"/>
      <c r="S15" s="384"/>
      <c r="T15" s="384"/>
      <c r="U15" s="384"/>
      <c r="V15" s="20">
        <f t="shared" si="0"/>
        <v>0</v>
      </c>
      <c r="W15" s="20">
        <f t="shared" si="1"/>
        <v>0</v>
      </c>
      <c r="X15" s="20">
        <f t="shared" si="2"/>
        <v>0</v>
      </c>
      <c r="Y15" s="67">
        <f t="shared" si="3"/>
        <v>0</v>
      </c>
      <c r="Z15" s="117"/>
      <c r="AA15" s="106"/>
      <c r="AB15" s="106"/>
      <c r="AC15" s="106"/>
      <c r="AD15" s="106"/>
      <c r="AE15" s="106"/>
      <c r="AF15" s="106"/>
      <c r="AG15" s="106"/>
      <c r="AH15" s="106"/>
      <c r="AI15" s="108"/>
      <c r="AJ15" s="108"/>
    </row>
    <row r="16" spans="1:37" s="50" customFormat="1" ht="19.5" thickBot="1" x14ac:dyDescent="0.3">
      <c r="A16" s="128"/>
      <c r="B16" s="131"/>
      <c r="C16" s="131"/>
      <c r="D16" s="24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8"/>
      <c r="S16" s="388"/>
      <c r="T16" s="388"/>
      <c r="U16" s="388"/>
      <c r="V16" s="21">
        <f t="shared" si="0"/>
        <v>0</v>
      </c>
      <c r="W16" s="21">
        <f t="shared" si="1"/>
        <v>0</v>
      </c>
      <c r="X16" s="21">
        <f t="shared" si="2"/>
        <v>0</v>
      </c>
      <c r="Y16" s="68">
        <f t="shared" si="3"/>
        <v>0</v>
      </c>
      <c r="Z16" s="118"/>
      <c r="AA16" s="104"/>
      <c r="AB16" s="104"/>
      <c r="AC16" s="104"/>
      <c r="AD16" s="104"/>
      <c r="AE16" s="104"/>
      <c r="AF16" s="104"/>
      <c r="AG16" s="104"/>
      <c r="AH16" s="104"/>
      <c r="AI16" s="109"/>
      <c r="AJ16" s="109"/>
    </row>
    <row r="17" spans="1:36" s="50" customFormat="1" ht="18.75" x14ac:dyDescent="0.25">
      <c r="A17" s="126">
        <v>2</v>
      </c>
      <c r="B17" s="129" t="s">
        <v>100</v>
      </c>
      <c r="C17" s="242">
        <v>250.16</v>
      </c>
      <c r="D17" s="245">
        <f>(250+160)*0.9</f>
        <v>369</v>
      </c>
      <c r="E17" s="381" t="s">
        <v>139</v>
      </c>
      <c r="F17" s="381">
        <v>5.3</v>
      </c>
      <c r="G17" s="381">
        <v>20.5</v>
      </c>
      <c r="H17" s="381">
        <v>23.9</v>
      </c>
      <c r="I17" s="381">
        <v>20.3</v>
      </c>
      <c r="J17" s="381">
        <v>18.2</v>
      </c>
      <c r="K17" s="381">
        <v>19.8</v>
      </c>
      <c r="L17" s="381">
        <v>11.1</v>
      </c>
      <c r="M17" s="381">
        <v>31.8</v>
      </c>
      <c r="N17" s="381">
        <v>57.9</v>
      </c>
      <c r="O17" s="381">
        <v>31.2</v>
      </c>
      <c r="P17" s="381">
        <v>60.8</v>
      </c>
      <c r="Q17" s="381">
        <v>96.1</v>
      </c>
      <c r="R17" s="389">
        <v>380</v>
      </c>
      <c r="S17" s="389">
        <v>380</v>
      </c>
      <c r="T17" s="389">
        <v>380</v>
      </c>
      <c r="U17" s="389">
        <v>380</v>
      </c>
      <c r="V17" s="19">
        <f t="shared" si="0"/>
        <v>16.566666666666666</v>
      </c>
      <c r="W17" s="19">
        <f t="shared" si="1"/>
        <v>19.433333333333334</v>
      </c>
      <c r="X17" s="19">
        <f t="shared" si="2"/>
        <v>33.6</v>
      </c>
      <c r="Y17" s="66">
        <f t="shared" si="3"/>
        <v>62.699999999999996</v>
      </c>
      <c r="Z17" s="116">
        <f>SUM(V17:V19)</f>
        <v>67.266666666666666</v>
      </c>
      <c r="AA17" s="105">
        <f>SUM(W17:W19)</f>
        <v>58.466666666666669</v>
      </c>
      <c r="AB17" s="105">
        <f>SUM(X17:X19)</f>
        <v>131.86666666666667</v>
      </c>
      <c r="AC17" s="105">
        <f>SUM(Y17:Y19)</f>
        <v>177.13333333333333</v>
      </c>
      <c r="AD17" s="105">
        <f t="shared" ref="AD17:AG28" si="5">Z17*0.38*0.9*SQRT(3)</f>
        <v>39.846175238283536</v>
      </c>
      <c r="AE17" s="105">
        <f t="shared" si="5"/>
        <v>34.633395127824244</v>
      </c>
      <c r="AF17" s="105">
        <f t="shared" si="5"/>
        <v>78.112720140064255</v>
      </c>
      <c r="AG17" s="105">
        <f t="shared" si="5"/>
        <v>104.92694510219955</v>
      </c>
      <c r="AH17" s="105">
        <f>MAX(Z17:AC19)</f>
        <v>177.13333333333333</v>
      </c>
      <c r="AI17" s="107">
        <f t="shared" ref="AI17" si="6">AH17*0.38*0.9*SQRT(3)</f>
        <v>104.92694510219955</v>
      </c>
      <c r="AJ17" s="107">
        <f>D17-AI17</f>
        <v>264.07305489780043</v>
      </c>
    </row>
    <row r="18" spans="1:36" s="50" customFormat="1" ht="18.75" x14ac:dyDescent="0.25">
      <c r="A18" s="127"/>
      <c r="B18" s="130"/>
      <c r="C18" s="243"/>
      <c r="D18" s="246"/>
      <c r="E18" s="383" t="s">
        <v>140</v>
      </c>
      <c r="F18" s="383">
        <v>9.5</v>
      </c>
      <c r="G18" s="383">
        <v>37.9</v>
      </c>
      <c r="H18" s="383">
        <v>6.3</v>
      </c>
      <c r="I18" s="383">
        <v>8.4</v>
      </c>
      <c r="J18" s="383">
        <v>23.1</v>
      </c>
      <c r="K18" s="383">
        <v>6.5</v>
      </c>
      <c r="L18" s="383">
        <v>22.1</v>
      </c>
      <c r="M18" s="383">
        <v>98.1</v>
      </c>
      <c r="N18" s="383">
        <v>40.5</v>
      </c>
      <c r="O18" s="383">
        <v>35.799999999999997</v>
      </c>
      <c r="P18" s="383">
        <v>98.7</v>
      </c>
      <c r="Q18" s="383">
        <v>46.2</v>
      </c>
      <c r="R18" s="384">
        <v>380</v>
      </c>
      <c r="S18" s="384">
        <v>380</v>
      </c>
      <c r="T18" s="384">
        <v>380</v>
      </c>
      <c r="U18" s="384">
        <v>380</v>
      </c>
      <c r="V18" s="20">
        <f t="shared" si="0"/>
        <v>17.899999999999999</v>
      </c>
      <c r="W18" s="20">
        <f t="shared" si="1"/>
        <v>12.666666666666666</v>
      </c>
      <c r="X18" s="20">
        <f t="shared" si="2"/>
        <v>53.566666666666663</v>
      </c>
      <c r="Y18" s="67">
        <f t="shared" si="3"/>
        <v>60.233333333333327</v>
      </c>
      <c r="Z18" s="117"/>
      <c r="AA18" s="106"/>
      <c r="AB18" s="106"/>
      <c r="AC18" s="106"/>
      <c r="AD18" s="106"/>
      <c r="AE18" s="106"/>
      <c r="AF18" s="106"/>
      <c r="AG18" s="106"/>
      <c r="AH18" s="106"/>
      <c r="AI18" s="108"/>
      <c r="AJ18" s="108"/>
    </row>
    <row r="19" spans="1:36" s="50" customFormat="1" ht="19.5" thickBot="1" x14ac:dyDescent="0.3">
      <c r="A19" s="128"/>
      <c r="B19" s="131"/>
      <c r="C19" s="244"/>
      <c r="D19" s="247"/>
      <c r="E19" s="387" t="s">
        <v>141</v>
      </c>
      <c r="F19" s="387">
        <v>23.7</v>
      </c>
      <c r="G19" s="387">
        <v>56.9</v>
      </c>
      <c r="H19" s="387">
        <v>17.8</v>
      </c>
      <c r="I19" s="387">
        <v>23.2</v>
      </c>
      <c r="J19" s="387">
        <v>30.9</v>
      </c>
      <c r="K19" s="387">
        <v>25</v>
      </c>
      <c r="L19" s="387">
        <v>47.6</v>
      </c>
      <c r="M19" s="387">
        <v>71.2</v>
      </c>
      <c r="N19" s="387">
        <v>15.3</v>
      </c>
      <c r="O19" s="387">
        <v>41.9</v>
      </c>
      <c r="P19" s="387">
        <v>79.5</v>
      </c>
      <c r="Q19" s="387">
        <v>41.2</v>
      </c>
      <c r="R19" s="390"/>
      <c r="S19" s="390"/>
      <c r="T19" s="390"/>
      <c r="U19" s="390"/>
      <c r="V19" s="20">
        <f t="shared" ref="V19" si="7">IF(AND(F19=0,G19=0,H19=0),0,IF(AND(F19=0,G19=0),H19,IF(AND(F19=0,H19=0),G19,IF(AND(G19=0,H19=0),F19,IF(F19=0,(G19+H19)/2,IF(G19=0,(F19+H19)/2,IF(H19=0,(F19+G19)/2,(F19+G19+H19)/3)))))))</f>
        <v>32.799999999999997</v>
      </c>
      <c r="W19" s="20">
        <f t="shared" ref="W19" si="8">IF(AND(I19=0,J19=0,K19=0),0,IF(AND(I19=0,J19=0),K19,IF(AND(I19=0,K19=0),J19,IF(AND(J19=0,K19=0),I19,IF(I19=0,(J19+K19)/2,IF(J19=0,(I19+K19)/2,IF(K19=0,(I19+J19)/2,(I19+J19+K19)/3)))))))</f>
        <v>26.366666666666664</v>
      </c>
      <c r="X19" s="20">
        <f t="shared" ref="X19" si="9">IF(AND(L19=0,M19=0,N19=0),0,IF(AND(L19=0,M19=0),N19,IF(AND(L19=0,N19=0),M19,IF(AND(M19=0,N19=0),L19,IF(L19=0,(M19+N19)/2,IF(M19=0,(L19+N19)/2,IF(N19=0,(L19+M19)/2,(L19+M19+N19)/3)))))))</f>
        <v>44.70000000000001</v>
      </c>
      <c r="Y19" s="67">
        <f t="shared" ref="Y19" si="10">IF(AND(O19=0,P19=0,Q19=0),0,IF(AND(O19=0,P19=0),Q19,IF(AND(O19=0,Q19=0),P19,IF(AND(P19=0,Q19=0),O19,IF(O19=0,(P19+Q19)/2,IF(P19=0,(O19+Q19)/2,IF(Q19=0,(O19+P19)/2,(O19+P19+Q19)/3)))))))</f>
        <v>54.20000000000001</v>
      </c>
      <c r="Z19" s="118"/>
      <c r="AA19" s="104"/>
      <c r="AB19" s="104"/>
      <c r="AC19" s="104"/>
      <c r="AD19" s="104"/>
      <c r="AE19" s="104"/>
      <c r="AF19" s="104"/>
      <c r="AG19" s="104"/>
      <c r="AH19" s="104"/>
      <c r="AI19" s="109"/>
      <c r="AJ19" s="109"/>
    </row>
    <row r="20" spans="1:36" s="50" customFormat="1" ht="18.75" x14ac:dyDescent="0.25">
      <c r="A20" s="110">
        <v>3</v>
      </c>
      <c r="B20" s="113" t="s">
        <v>17</v>
      </c>
      <c r="C20" s="249">
        <v>160.1</v>
      </c>
      <c r="D20" s="238">
        <f>(160+100)*0.9</f>
        <v>234</v>
      </c>
      <c r="E20" s="381" t="s">
        <v>102</v>
      </c>
      <c r="F20" s="381">
        <v>13.1</v>
      </c>
      <c r="G20" s="381">
        <v>8.5</v>
      </c>
      <c r="H20" s="381">
        <v>8.1999999999999993</v>
      </c>
      <c r="I20" s="381">
        <v>0.8</v>
      </c>
      <c r="J20" s="381">
        <v>0.5</v>
      </c>
      <c r="K20" s="381">
        <v>2.5</v>
      </c>
      <c r="L20" s="381">
        <v>8.1999999999999993</v>
      </c>
      <c r="M20" s="381">
        <v>11.2</v>
      </c>
      <c r="N20" s="381">
        <v>19</v>
      </c>
      <c r="O20" s="381">
        <v>16.3</v>
      </c>
      <c r="P20" s="381">
        <v>5.4</v>
      </c>
      <c r="Q20" s="381">
        <v>21.9</v>
      </c>
      <c r="R20" s="389">
        <v>380</v>
      </c>
      <c r="S20" s="389">
        <v>380</v>
      </c>
      <c r="T20" s="389">
        <v>380</v>
      </c>
      <c r="U20" s="389">
        <v>380</v>
      </c>
      <c r="V20" s="19">
        <f t="shared" si="0"/>
        <v>9.9333333333333336</v>
      </c>
      <c r="W20" s="19">
        <f t="shared" si="1"/>
        <v>1.2666666666666666</v>
      </c>
      <c r="X20" s="19">
        <f t="shared" si="2"/>
        <v>12.799999999999999</v>
      </c>
      <c r="Y20" s="66">
        <f t="shared" si="3"/>
        <v>14.533333333333333</v>
      </c>
      <c r="Z20" s="116">
        <f>SUM(V20:V23)</f>
        <v>31.733333333333334</v>
      </c>
      <c r="AA20" s="105">
        <f>SUM(W20:W23)</f>
        <v>15.666666666666664</v>
      </c>
      <c r="AB20" s="105">
        <f>SUM(X20:X23)</f>
        <v>103.20000000000002</v>
      </c>
      <c r="AC20" s="105">
        <f>SUM(Y20:Y23)</f>
        <v>79.5</v>
      </c>
      <c r="AD20" s="105">
        <f t="shared" ref="AD20" si="11">Z20*0.38*0.9*SQRT(3)</f>
        <v>18.797601004383512</v>
      </c>
      <c r="AE20" s="105">
        <f t="shared" si="5"/>
        <v>9.2803282269540421</v>
      </c>
      <c r="AF20" s="105">
        <f t="shared" si="5"/>
        <v>61.131694022658998</v>
      </c>
      <c r="AG20" s="105">
        <f t="shared" si="5"/>
        <v>47.092729406990202</v>
      </c>
      <c r="AH20" s="105">
        <f>MAX(Z20:AC23)</f>
        <v>103.20000000000002</v>
      </c>
      <c r="AI20" s="107">
        <f t="shared" ref="AI20" si="12">AH20*0.38*0.9*SQRT(3)</f>
        <v>61.131694022658998</v>
      </c>
      <c r="AJ20" s="107">
        <f>D20-AI20</f>
        <v>172.86830597734101</v>
      </c>
    </row>
    <row r="21" spans="1:36" s="50" customFormat="1" ht="18.75" x14ac:dyDescent="0.25">
      <c r="A21" s="111"/>
      <c r="B21" s="114"/>
      <c r="C21" s="250"/>
      <c r="D21" s="239"/>
      <c r="E21" s="383" t="s">
        <v>28</v>
      </c>
      <c r="F21" s="383">
        <v>5.4</v>
      </c>
      <c r="G21" s="383">
        <v>32</v>
      </c>
      <c r="H21" s="383">
        <v>18.8</v>
      </c>
      <c r="I21" s="383">
        <v>1.7</v>
      </c>
      <c r="J21" s="383">
        <v>21.8</v>
      </c>
      <c r="K21" s="383">
        <v>16.3</v>
      </c>
      <c r="L21" s="383">
        <v>60.3</v>
      </c>
      <c r="M21" s="383">
        <v>60.2</v>
      </c>
      <c r="N21" s="383">
        <v>52.9</v>
      </c>
      <c r="O21" s="383">
        <v>49.8</v>
      </c>
      <c r="P21" s="383">
        <v>40.299999999999997</v>
      </c>
      <c r="Q21" s="383">
        <v>33.799999999999997</v>
      </c>
      <c r="R21" s="384">
        <v>380</v>
      </c>
      <c r="S21" s="384">
        <v>380</v>
      </c>
      <c r="T21" s="384">
        <v>380</v>
      </c>
      <c r="U21" s="384">
        <v>380</v>
      </c>
      <c r="V21" s="20">
        <f t="shared" si="0"/>
        <v>18.733333333333334</v>
      </c>
      <c r="W21" s="20">
        <f t="shared" si="1"/>
        <v>13.266666666666666</v>
      </c>
      <c r="X21" s="20">
        <f t="shared" si="2"/>
        <v>57.800000000000004</v>
      </c>
      <c r="Y21" s="67">
        <f t="shared" si="3"/>
        <v>41.3</v>
      </c>
      <c r="Z21" s="117"/>
      <c r="AA21" s="106"/>
      <c r="AB21" s="106"/>
      <c r="AC21" s="106"/>
      <c r="AD21" s="106"/>
      <c r="AE21" s="106"/>
      <c r="AF21" s="106"/>
      <c r="AG21" s="106"/>
      <c r="AH21" s="106"/>
      <c r="AI21" s="108"/>
      <c r="AJ21" s="108"/>
    </row>
    <row r="22" spans="1:36" s="50" customFormat="1" ht="18.75" x14ac:dyDescent="0.25">
      <c r="A22" s="248"/>
      <c r="B22" s="233"/>
      <c r="C22" s="250"/>
      <c r="D22" s="239"/>
      <c r="E22" s="402" t="s">
        <v>142</v>
      </c>
      <c r="F22" s="402"/>
      <c r="G22" s="402"/>
      <c r="H22" s="402"/>
      <c r="I22" s="402"/>
      <c r="J22" s="402"/>
      <c r="K22" s="402"/>
      <c r="L22" s="402">
        <v>28.2</v>
      </c>
      <c r="M22" s="402">
        <v>23.1</v>
      </c>
      <c r="N22" s="402">
        <v>25.1</v>
      </c>
      <c r="O22" s="402">
        <v>24.9</v>
      </c>
      <c r="P22" s="402">
        <v>21.5</v>
      </c>
      <c r="Q22" s="402">
        <v>21.8</v>
      </c>
      <c r="R22" s="403"/>
      <c r="S22" s="403"/>
      <c r="T22" s="403"/>
      <c r="U22" s="403"/>
      <c r="V22" s="20">
        <f t="shared" ref="V22" si="13">IF(AND(F22=0,G22=0,H22=0),0,IF(AND(F22=0,G22=0),H22,IF(AND(F22=0,H22=0),G22,IF(AND(G22=0,H22=0),F22,IF(F22=0,(G22+H22)/2,IF(G22=0,(F22+H22)/2,IF(H22=0,(F22+G22)/2,(F22+G22+H22)/3)))))))</f>
        <v>0</v>
      </c>
      <c r="W22" s="20">
        <f t="shared" ref="W22" si="14">IF(AND(I22=0,J22=0,K22=0),0,IF(AND(I22=0,J22=0),K22,IF(AND(I22=0,K22=0),J22,IF(AND(J22=0,K22=0),I22,IF(I22=0,(J22+K22)/2,IF(J22=0,(I22+K22)/2,IF(K22=0,(I22+J22)/2,(I22+J22+K22)/3)))))))</f>
        <v>0</v>
      </c>
      <c r="X22" s="20">
        <f t="shared" ref="X22" si="15">IF(AND(L22=0,M22=0,N22=0),0,IF(AND(L22=0,M22=0),N22,IF(AND(L22=0,N22=0),M22,IF(AND(M22=0,N22=0),L22,IF(L22=0,(M22+N22)/2,IF(M22=0,(L22+N22)/2,IF(N22=0,(L22+M22)/2,(L22+M22+N22)/3)))))))</f>
        <v>25.466666666666669</v>
      </c>
      <c r="Y22" s="67">
        <f t="shared" ref="Y22" si="16">IF(AND(O22=0,P22=0,Q22=0),0,IF(AND(O22=0,P22=0),Q22,IF(AND(O22=0,Q22=0),P22,IF(AND(P22=0,Q22=0),O22,IF(O22=0,(P22+Q22)/2,IF(P22=0,(O22+Q22)/2,IF(Q22=0,(O22+P22)/2,(O22+P22+Q22)/3)))))))</f>
        <v>22.733333333333334</v>
      </c>
      <c r="Z22" s="252"/>
      <c r="AA22" s="241"/>
      <c r="AB22" s="241"/>
      <c r="AC22" s="241"/>
      <c r="AD22" s="241"/>
      <c r="AE22" s="241"/>
      <c r="AF22" s="241"/>
      <c r="AG22" s="241"/>
      <c r="AH22" s="241"/>
      <c r="AI22" s="253"/>
      <c r="AJ22" s="253"/>
    </row>
    <row r="23" spans="1:36" s="50" customFormat="1" ht="19.5" thickBot="1" x14ac:dyDescent="0.3">
      <c r="A23" s="112"/>
      <c r="B23" s="115"/>
      <c r="C23" s="251"/>
      <c r="D23" s="240"/>
      <c r="E23" s="387" t="s">
        <v>143</v>
      </c>
      <c r="F23" s="387">
        <v>0.9</v>
      </c>
      <c r="G23" s="387">
        <v>1.6</v>
      </c>
      <c r="H23" s="387">
        <v>6.7</v>
      </c>
      <c r="I23" s="387">
        <v>0.3</v>
      </c>
      <c r="J23" s="387">
        <v>0.1</v>
      </c>
      <c r="K23" s="387">
        <v>3</v>
      </c>
      <c r="L23" s="387">
        <v>1.2</v>
      </c>
      <c r="M23" s="387">
        <v>2.1</v>
      </c>
      <c r="N23" s="387">
        <v>18.100000000000001</v>
      </c>
      <c r="O23" s="387">
        <v>0.3</v>
      </c>
      <c r="P23" s="387">
        <v>0.1</v>
      </c>
      <c r="Q23" s="387">
        <v>2.4</v>
      </c>
      <c r="R23" s="390"/>
      <c r="S23" s="390"/>
      <c r="T23" s="390"/>
      <c r="U23" s="390"/>
      <c r="V23" s="21">
        <f t="shared" si="0"/>
        <v>3.0666666666666664</v>
      </c>
      <c r="W23" s="21">
        <f t="shared" si="1"/>
        <v>1.1333333333333333</v>
      </c>
      <c r="X23" s="21">
        <f t="shared" si="2"/>
        <v>7.1333333333333337</v>
      </c>
      <c r="Y23" s="68">
        <f t="shared" si="3"/>
        <v>0.93333333333333324</v>
      </c>
      <c r="Z23" s="118"/>
      <c r="AA23" s="104"/>
      <c r="AB23" s="104"/>
      <c r="AC23" s="104"/>
      <c r="AD23" s="104"/>
      <c r="AE23" s="104"/>
      <c r="AF23" s="104"/>
      <c r="AG23" s="104"/>
      <c r="AH23" s="104"/>
      <c r="AI23" s="109"/>
      <c r="AJ23" s="109"/>
    </row>
    <row r="24" spans="1:36" s="50" customFormat="1" ht="18.75" x14ac:dyDescent="0.25">
      <c r="A24" s="110">
        <v>4</v>
      </c>
      <c r="B24" s="113" t="s">
        <v>146</v>
      </c>
      <c r="C24" s="119">
        <v>400</v>
      </c>
      <c r="D24" s="238">
        <f>400*0.9</f>
        <v>360</v>
      </c>
      <c r="E24" s="381" t="s">
        <v>144</v>
      </c>
      <c r="F24" s="381">
        <v>24</v>
      </c>
      <c r="G24" s="381">
        <v>5.3</v>
      </c>
      <c r="H24" s="381">
        <v>17.2</v>
      </c>
      <c r="I24" s="381">
        <v>24.8</v>
      </c>
      <c r="J24" s="381">
        <v>4.3</v>
      </c>
      <c r="K24" s="381">
        <v>36.299999999999997</v>
      </c>
      <c r="L24" s="381">
        <v>36.299999999999997</v>
      </c>
      <c r="M24" s="381">
        <v>25.3</v>
      </c>
      <c r="N24" s="381">
        <v>77.099999999999994</v>
      </c>
      <c r="O24" s="381">
        <v>107.9</v>
      </c>
      <c r="P24" s="381">
        <v>25.6</v>
      </c>
      <c r="Q24" s="381">
        <v>96.9</v>
      </c>
      <c r="R24" s="389">
        <v>380</v>
      </c>
      <c r="S24" s="389">
        <v>380</v>
      </c>
      <c r="T24" s="389">
        <v>380</v>
      </c>
      <c r="U24" s="389">
        <v>380</v>
      </c>
      <c r="V24" s="19">
        <f t="shared" si="0"/>
        <v>15.5</v>
      </c>
      <c r="W24" s="19">
        <f t="shared" si="1"/>
        <v>21.8</v>
      </c>
      <c r="X24" s="19">
        <f t="shared" si="2"/>
        <v>46.233333333333327</v>
      </c>
      <c r="Y24" s="66">
        <f t="shared" si="3"/>
        <v>76.8</v>
      </c>
      <c r="Z24" s="116">
        <f>SUM(V24:V27)</f>
        <v>52.033333333333331</v>
      </c>
      <c r="AA24" s="105">
        <f>SUM(W24:W27)</f>
        <v>57.666666666666664</v>
      </c>
      <c r="AB24" s="105">
        <f>SUM(X24:X27)</f>
        <v>149.80000000000001</v>
      </c>
      <c r="AC24" s="105">
        <f>SUM(Y24:Y27)</f>
        <v>222.56666666666666</v>
      </c>
      <c r="AD24" s="105">
        <f t="shared" ref="AD24" si="17">Z24*0.38*0.9*SQRT(3)</f>
        <v>30.822536941011197</v>
      </c>
      <c r="AE24" s="105">
        <f t="shared" si="5"/>
        <v>34.159506026873402</v>
      </c>
      <c r="AF24" s="105">
        <f t="shared" si="5"/>
        <v>88.735734153045698</v>
      </c>
      <c r="AG24" s="105">
        <f t="shared" si="5"/>
        <v>131.83989696036627</v>
      </c>
      <c r="AH24" s="105">
        <f>MAX(Z24:AC27)</f>
        <v>222.56666666666666</v>
      </c>
      <c r="AI24" s="107">
        <f t="shared" ref="AI24" si="18">AH24*0.38*0.9*SQRT(3)</f>
        <v>131.83989696036627</v>
      </c>
      <c r="AJ24" s="107">
        <f>D24-AI24</f>
        <v>228.16010303963373</v>
      </c>
    </row>
    <row r="25" spans="1:36" s="50" customFormat="1" ht="31.5" x14ac:dyDescent="0.25">
      <c r="A25" s="111"/>
      <c r="B25" s="114"/>
      <c r="C25" s="120"/>
      <c r="D25" s="239"/>
      <c r="E25" s="383" t="s">
        <v>115</v>
      </c>
      <c r="F25" s="383">
        <v>6.4</v>
      </c>
      <c r="G25" s="383">
        <v>1.7</v>
      </c>
      <c r="H25" s="383">
        <v>2.4</v>
      </c>
      <c r="I25" s="383">
        <v>0.4</v>
      </c>
      <c r="J25" s="383">
        <v>1.6</v>
      </c>
      <c r="K25" s="383">
        <v>2.2999999999999998</v>
      </c>
      <c r="L25" s="383">
        <v>12.2</v>
      </c>
      <c r="M25" s="383">
        <v>8.3000000000000007</v>
      </c>
      <c r="N25" s="383">
        <v>7.5</v>
      </c>
      <c r="O25" s="383">
        <v>48.3</v>
      </c>
      <c r="P25" s="383">
        <v>47.1</v>
      </c>
      <c r="Q25" s="383">
        <v>40.200000000000003</v>
      </c>
      <c r="R25" s="384">
        <v>380</v>
      </c>
      <c r="S25" s="384">
        <v>380</v>
      </c>
      <c r="T25" s="384">
        <v>380</v>
      </c>
      <c r="U25" s="384">
        <v>380</v>
      </c>
      <c r="V25" s="20">
        <f t="shared" si="0"/>
        <v>3.5</v>
      </c>
      <c r="W25" s="20">
        <f t="shared" si="1"/>
        <v>1.4333333333333333</v>
      </c>
      <c r="X25" s="20">
        <f t="shared" si="2"/>
        <v>9.3333333333333339</v>
      </c>
      <c r="Y25" s="67">
        <f t="shared" si="3"/>
        <v>45.20000000000001</v>
      </c>
      <c r="Z25" s="117"/>
      <c r="AA25" s="106"/>
      <c r="AB25" s="106"/>
      <c r="AC25" s="106"/>
      <c r="AD25" s="106"/>
      <c r="AE25" s="106"/>
      <c r="AF25" s="106"/>
      <c r="AG25" s="106"/>
      <c r="AH25" s="106"/>
      <c r="AI25" s="108"/>
      <c r="AJ25" s="108"/>
    </row>
    <row r="26" spans="1:36" s="50" customFormat="1" ht="18.75" x14ac:dyDescent="0.25">
      <c r="A26" s="111"/>
      <c r="B26" s="114"/>
      <c r="C26" s="120"/>
      <c r="D26" s="239"/>
      <c r="E26" s="385" t="s">
        <v>145</v>
      </c>
      <c r="F26" s="385">
        <v>32.200000000000003</v>
      </c>
      <c r="G26" s="385">
        <v>37.4</v>
      </c>
      <c r="H26" s="385">
        <v>29.5</v>
      </c>
      <c r="I26" s="385">
        <v>52.8</v>
      </c>
      <c r="J26" s="385">
        <v>27.8</v>
      </c>
      <c r="K26" s="385">
        <v>22.7</v>
      </c>
      <c r="L26" s="385">
        <v>123.6</v>
      </c>
      <c r="M26" s="385">
        <v>94</v>
      </c>
      <c r="N26" s="385">
        <v>65.099999999999994</v>
      </c>
      <c r="O26" s="385">
        <v>168.2</v>
      </c>
      <c r="P26" s="385">
        <v>54.9</v>
      </c>
      <c r="Q26" s="385">
        <v>78.599999999999994</v>
      </c>
      <c r="R26" s="384">
        <v>380</v>
      </c>
      <c r="S26" s="384">
        <v>380</v>
      </c>
      <c r="T26" s="384">
        <v>380</v>
      </c>
      <c r="U26" s="384">
        <v>380</v>
      </c>
      <c r="V26" s="20">
        <f t="shared" si="0"/>
        <v>33.033333333333331</v>
      </c>
      <c r="W26" s="20">
        <f t="shared" si="1"/>
        <v>34.43333333333333</v>
      </c>
      <c r="X26" s="20">
        <f t="shared" si="2"/>
        <v>94.233333333333334</v>
      </c>
      <c r="Y26" s="67">
        <f t="shared" si="3"/>
        <v>100.56666666666666</v>
      </c>
      <c r="Z26" s="117"/>
      <c r="AA26" s="106"/>
      <c r="AB26" s="106"/>
      <c r="AC26" s="106"/>
      <c r="AD26" s="106"/>
      <c r="AE26" s="106"/>
      <c r="AF26" s="106"/>
      <c r="AG26" s="106"/>
      <c r="AH26" s="106"/>
      <c r="AI26" s="108"/>
      <c r="AJ26" s="108"/>
    </row>
    <row r="27" spans="1:36" s="50" customFormat="1" ht="19.5" thickBot="1" x14ac:dyDescent="0.3">
      <c r="A27" s="112"/>
      <c r="B27" s="115"/>
      <c r="C27" s="121"/>
      <c r="D27" s="240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0">
        <v>380</v>
      </c>
      <c r="S27" s="390">
        <v>380</v>
      </c>
      <c r="T27" s="390">
        <v>380</v>
      </c>
      <c r="U27" s="390">
        <v>380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68">
        <f t="shared" si="3"/>
        <v>0</v>
      </c>
      <c r="Z27" s="118"/>
      <c r="AA27" s="104"/>
      <c r="AB27" s="104"/>
      <c r="AC27" s="104"/>
      <c r="AD27" s="104"/>
      <c r="AE27" s="104"/>
      <c r="AF27" s="104"/>
      <c r="AG27" s="104"/>
      <c r="AH27" s="104"/>
      <c r="AI27" s="109"/>
      <c r="AJ27" s="109"/>
    </row>
    <row r="28" spans="1:36" s="50" customFormat="1" ht="19.5" thickBot="1" x14ac:dyDescent="0.3">
      <c r="A28" s="110">
        <v>5</v>
      </c>
      <c r="B28" s="113" t="s">
        <v>147</v>
      </c>
      <c r="C28" s="119">
        <v>630</v>
      </c>
      <c r="D28" s="238">
        <f>630*0.9</f>
        <v>567</v>
      </c>
      <c r="E28" s="381" t="s">
        <v>148</v>
      </c>
      <c r="F28" s="381">
        <v>30.5</v>
      </c>
      <c r="G28" s="381">
        <v>24.8</v>
      </c>
      <c r="H28" s="381">
        <v>31.5</v>
      </c>
      <c r="I28" s="381">
        <v>16.3</v>
      </c>
      <c r="J28" s="381">
        <v>9</v>
      </c>
      <c r="K28" s="381">
        <v>11.2</v>
      </c>
      <c r="L28" s="381">
        <v>22.6</v>
      </c>
      <c r="M28" s="381">
        <v>58.9</v>
      </c>
      <c r="N28" s="381">
        <v>47.6</v>
      </c>
      <c r="O28" s="381">
        <v>22</v>
      </c>
      <c r="P28" s="381">
        <v>44.9</v>
      </c>
      <c r="Q28" s="381">
        <v>61.7</v>
      </c>
      <c r="R28" s="389">
        <v>380</v>
      </c>
      <c r="S28" s="389">
        <v>380</v>
      </c>
      <c r="T28" s="389">
        <v>380</v>
      </c>
      <c r="U28" s="389">
        <v>380</v>
      </c>
      <c r="V28" s="19">
        <f t="shared" si="0"/>
        <v>28.933333333333334</v>
      </c>
      <c r="W28" s="19">
        <f t="shared" si="1"/>
        <v>12.166666666666666</v>
      </c>
      <c r="X28" s="19">
        <f t="shared" si="2"/>
        <v>43.033333333333331</v>
      </c>
      <c r="Y28" s="66">
        <f t="shared" si="3"/>
        <v>42.866666666666674</v>
      </c>
      <c r="Z28" s="116">
        <f>SUM(V28:V32)</f>
        <v>63.466666666666669</v>
      </c>
      <c r="AA28" s="105">
        <f>SUM(W28:W32)</f>
        <v>50.266666666666666</v>
      </c>
      <c r="AB28" s="105">
        <f>SUM(X28:X32)</f>
        <v>171.43333333333334</v>
      </c>
      <c r="AC28" s="105">
        <f>SUM(Y28:Y32)</f>
        <v>140.60000000000002</v>
      </c>
      <c r="AD28" s="105">
        <f t="shared" ref="AD28" si="19">Z28*0.38*0.9*SQRT(3)</f>
        <v>37.595202008767025</v>
      </c>
      <c r="AE28" s="105">
        <f t="shared" si="5"/>
        <v>29.77603184307808</v>
      </c>
      <c r="AF28" s="105">
        <f t="shared" si="5"/>
        <v>101.55048525792479</v>
      </c>
      <c r="AG28" s="105">
        <f t="shared" si="5"/>
        <v>83.286009492110992</v>
      </c>
      <c r="AH28" s="105">
        <f>MAX(Z28:AC32)</f>
        <v>171.43333333333334</v>
      </c>
      <c r="AI28" s="107">
        <f t="shared" ref="AI28" si="20">AH28*0.38*0.9*SQRT(3)</f>
        <v>101.55048525792479</v>
      </c>
      <c r="AJ28" s="107">
        <f>D28-AI28</f>
        <v>465.44951474207522</v>
      </c>
    </row>
    <row r="29" spans="1:36" s="50" customFormat="1" ht="19.5" thickBot="1" x14ac:dyDescent="0.3">
      <c r="A29" s="236"/>
      <c r="B29" s="120"/>
      <c r="C29" s="120"/>
      <c r="D29" s="239"/>
      <c r="E29" s="400" t="s">
        <v>149</v>
      </c>
      <c r="F29" s="400">
        <v>4.2</v>
      </c>
      <c r="G29" s="400">
        <v>4.4000000000000004</v>
      </c>
      <c r="H29" s="400">
        <v>4.9000000000000004</v>
      </c>
      <c r="I29" s="400">
        <v>3.4</v>
      </c>
      <c r="J29" s="400">
        <v>17.100000000000001</v>
      </c>
      <c r="K29" s="400">
        <v>18.399999999999999</v>
      </c>
      <c r="L29" s="400">
        <v>24.7</v>
      </c>
      <c r="M29" s="400">
        <v>32.5</v>
      </c>
      <c r="N29" s="400">
        <v>40.799999999999997</v>
      </c>
      <c r="O29" s="400">
        <v>25</v>
      </c>
      <c r="P29" s="400">
        <v>42.5</v>
      </c>
      <c r="Q29" s="400">
        <v>42</v>
      </c>
      <c r="R29" s="404"/>
      <c r="S29" s="404"/>
      <c r="T29" s="404"/>
      <c r="U29" s="404"/>
      <c r="V29" s="19">
        <f t="shared" ref="V29:V34" si="21">IF(AND(F29=0,G29=0,H29=0),0,IF(AND(F29=0,G29=0),H29,IF(AND(F29=0,H29=0),G29,IF(AND(G29=0,H29=0),F29,IF(F29=0,(G29+H29)/2,IF(G29=0,(F29+H29)/2,IF(H29=0,(F29+G29)/2,(F29+G29+H29)/3)))))))</f>
        <v>4.5000000000000009</v>
      </c>
      <c r="W29" s="19">
        <f t="shared" ref="W29:W34" si="22">IF(AND(I29=0,J29=0,K29=0),0,IF(AND(I29=0,J29=0),K29,IF(AND(I29=0,K29=0),J29,IF(AND(J29=0,K29=0),I29,IF(I29=0,(J29+K29)/2,IF(J29=0,(I29+K29)/2,IF(K29=0,(I29+J29)/2,(I29+J29+K29)/3)))))))</f>
        <v>12.966666666666667</v>
      </c>
      <c r="X29" s="19">
        <f t="shared" ref="X29:X34" si="23">IF(AND(L29=0,M29=0,N29=0),0,IF(AND(L29=0,M29=0),N29,IF(AND(L29=0,N29=0),M29,IF(AND(M29=0,N29=0),L29,IF(L29=0,(M29+N29)/2,IF(M29=0,(L29+N29)/2,IF(N29=0,(L29+M29)/2,(L29+M29+N29)/3)))))))</f>
        <v>32.666666666666664</v>
      </c>
      <c r="Y29" s="66">
        <f t="shared" ref="Y29:Y34" si="24">IF(AND(O29=0,P29=0,Q29=0),0,IF(AND(O29=0,P29=0),Q29,IF(AND(O29=0,Q29=0),P29,IF(AND(P29=0,Q29=0),O29,IF(O29=0,(P29+Q29)/2,IF(P29=0,(O29+Q29)/2,IF(Q29=0,(O29+P29)/2,(O29+P29+Q29)/3)))))))</f>
        <v>36.5</v>
      </c>
      <c r="Z29" s="237"/>
      <c r="AA29" s="234"/>
      <c r="AB29" s="234"/>
      <c r="AC29" s="234"/>
      <c r="AD29" s="234"/>
      <c r="AE29" s="234"/>
      <c r="AF29" s="234"/>
      <c r="AG29" s="234"/>
      <c r="AH29" s="234"/>
      <c r="AI29" s="235"/>
      <c r="AJ29" s="235"/>
    </row>
    <row r="30" spans="1:36" s="50" customFormat="1" ht="19.5" thickBot="1" x14ac:dyDescent="0.3">
      <c r="A30" s="236"/>
      <c r="B30" s="120"/>
      <c r="C30" s="120"/>
      <c r="D30" s="239"/>
      <c r="E30" s="400" t="s">
        <v>150</v>
      </c>
      <c r="F30" s="400">
        <v>28.6</v>
      </c>
      <c r="G30" s="400">
        <v>31</v>
      </c>
      <c r="H30" s="400">
        <v>30.5</v>
      </c>
      <c r="I30" s="400">
        <v>23.4</v>
      </c>
      <c r="J30" s="400">
        <v>25.8</v>
      </c>
      <c r="K30" s="400">
        <v>26.2</v>
      </c>
      <c r="L30" s="400">
        <v>42.8</v>
      </c>
      <c r="M30" s="400">
        <v>60.1</v>
      </c>
      <c r="N30" s="400">
        <v>82.6</v>
      </c>
      <c r="O30" s="400">
        <v>53.3</v>
      </c>
      <c r="P30" s="400">
        <v>56.7</v>
      </c>
      <c r="Q30" s="400">
        <v>72.5</v>
      </c>
      <c r="R30" s="404"/>
      <c r="S30" s="404"/>
      <c r="T30" s="404"/>
      <c r="U30" s="404"/>
      <c r="V30" s="19">
        <f t="shared" si="21"/>
        <v>30.033333333333331</v>
      </c>
      <c r="W30" s="19">
        <f t="shared" si="22"/>
        <v>25.133333333333336</v>
      </c>
      <c r="X30" s="19">
        <f t="shared" si="23"/>
        <v>61.833333333333336</v>
      </c>
      <c r="Y30" s="66">
        <f t="shared" si="24"/>
        <v>60.833333333333336</v>
      </c>
      <c r="Z30" s="237"/>
      <c r="AA30" s="234"/>
      <c r="AB30" s="234"/>
      <c r="AC30" s="234"/>
      <c r="AD30" s="234"/>
      <c r="AE30" s="234"/>
      <c r="AF30" s="234"/>
      <c r="AG30" s="234"/>
      <c r="AH30" s="234"/>
      <c r="AI30" s="235"/>
      <c r="AJ30" s="235"/>
    </row>
    <row r="31" spans="1:36" s="50" customFormat="1" ht="32.25" thickBot="1" x14ac:dyDescent="0.3">
      <c r="A31" s="236"/>
      <c r="B31" s="120"/>
      <c r="C31" s="120"/>
      <c r="D31" s="239"/>
      <c r="E31" s="385" t="s">
        <v>115</v>
      </c>
      <c r="F31" s="385"/>
      <c r="G31" s="385"/>
      <c r="H31" s="385"/>
      <c r="I31" s="385"/>
      <c r="J31" s="385"/>
      <c r="K31" s="385"/>
      <c r="L31" s="385">
        <v>37.6</v>
      </c>
      <c r="M31" s="385">
        <v>37.5</v>
      </c>
      <c r="N31" s="385">
        <v>25.4</v>
      </c>
      <c r="O31" s="385">
        <v>0</v>
      </c>
      <c r="P31" s="385">
        <v>0</v>
      </c>
      <c r="Q31" s="385">
        <v>0</v>
      </c>
      <c r="R31" s="384"/>
      <c r="S31" s="384"/>
      <c r="T31" s="384"/>
      <c r="U31" s="384"/>
      <c r="V31" s="19">
        <f t="shared" si="21"/>
        <v>0</v>
      </c>
      <c r="W31" s="19">
        <f t="shared" si="22"/>
        <v>0</v>
      </c>
      <c r="X31" s="19">
        <f t="shared" si="23"/>
        <v>33.5</v>
      </c>
      <c r="Y31" s="66">
        <f t="shared" si="24"/>
        <v>0</v>
      </c>
      <c r="Z31" s="237"/>
      <c r="AA31" s="234"/>
      <c r="AB31" s="234"/>
      <c r="AC31" s="234"/>
      <c r="AD31" s="234"/>
      <c r="AE31" s="234"/>
      <c r="AF31" s="234"/>
      <c r="AG31" s="234"/>
      <c r="AH31" s="234"/>
      <c r="AI31" s="235"/>
      <c r="AJ31" s="235"/>
    </row>
    <row r="32" spans="1:36" s="50" customFormat="1" ht="19.5" thickBot="1" x14ac:dyDescent="0.3">
      <c r="A32" s="236"/>
      <c r="B32" s="120"/>
      <c r="C32" s="120"/>
      <c r="D32" s="240"/>
      <c r="E32" s="405" t="s">
        <v>151</v>
      </c>
      <c r="F32" s="405"/>
      <c r="G32" s="405"/>
      <c r="H32" s="405"/>
      <c r="I32" s="405"/>
      <c r="J32" s="405"/>
      <c r="K32" s="405"/>
      <c r="L32" s="405">
        <v>0.4</v>
      </c>
      <c r="M32" s="405">
        <v>0</v>
      </c>
      <c r="N32" s="405">
        <v>0</v>
      </c>
      <c r="O32" s="405">
        <v>0.4</v>
      </c>
      <c r="P32" s="405">
        <v>0</v>
      </c>
      <c r="Q32" s="405">
        <v>0</v>
      </c>
      <c r="R32" s="404"/>
      <c r="S32" s="404"/>
      <c r="T32" s="404"/>
      <c r="U32" s="404"/>
      <c r="V32" s="19">
        <f t="shared" si="21"/>
        <v>0</v>
      </c>
      <c r="W32" s="19">
        <f t="shared" si="22"/>
        <v>0</v>
      </c>
      <c r="X32" s="19">
        <f t="shared" si="23"/>
        <v>0.4</v>
      </c>
      <c r="Y32" s="66">
        <f t="shared" si="24"/>
        <v>0.4</v>
      </c>
      <c r="Z32" s="237"/>
      <c r="AA32" s="234"/>
      <c r="AB32" s="234"/>
      <c r="AC32" s="234"/>
      <c r="AD32" s="234"/>
      <c r="AE32" s="234"/>
      <c r="AF32" s="234"/>
      <c r="AG32" s="234"/>
      <c r="AH32" s="234"/>
      <c r="AI32" s="235"/>
      <c r="AJ32" s="235"/>
    </row>
    <row r="33" spans="1:37" s="50" customFormat="1" ht="18.75" x14ac:dyDescent="0.25">
      <c r="A33" s="110">
        <v>6</v>
      </c>
      <c r="B33" s="113" t="s">
        <v>156</v>
      </c>
      <c r="C33" s="119">
        <v>630</v>
      </c>
      <c r="D33" s="238">
        <f>630*0.9</f>
        <v>567</v>
      </c>
      <c r="E33" s="406" t="s">
        <v>157</v>
      </c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9"/>
      <c r="S33" s="389"/>
      <c r="T33" s="389"/>
      <c r="U33" s="389"/>
      <c r="V33" s="19">
        <f t="shared" si="21"/>
        <v>0</v>
      </c>
      <c r="W33" s="19">
        <f t="shared" si="22"/>
        <v>0</v>
      </c>
      <c r="X33" s="19">
        <f t="shared" si="23"/>
        <v>0</v>
      </c>
      <c r="Y33" s="66">
        <f t="shared" si="24"/>
        <v>0</v>
      </c>
      <c r="Z33" s="116">
        <f>SUM(V33:V34)</f>
        <v>0</v>
      </c>
      <c r="AA33" s="105">
        <f>SUM(W33:W34)</f>
        <v>0</v>
      </c>
      <c r="AB33" s="105">
        <f>SUM(X33:X34)</f>
        <v>0</v>
      </c>
      <c r="AC33" s="105">
        <f>SUM(Y33:Y34)</f>
        <v>0</v>
      </c>
      <c r="AD33" s="105">
        <f t="shared" ref="AD33" si="25">Z33*0.38*0.9*SQRT(3)</f>
        <v>0</v>
      </c>
      <c r="AE33" s="105">
        <f t="shared" ref="AE33" si="26">AA33*0.38*0.9*SQRT(3)</f>
        <v>0</v>
      </c>
      <c r="AF33" s="105">
        <f t="shared" ref="AF33" si="27">AB33*0.38*0.9*SQRT(3)</f>
        <v>0</v>
      </c>
      <c r="AG33" s="105">
        <f t="shared" ref="AG33" si="28">AC33*0.38*0.9*SQRT(3)</f>
        <v>0</v>
      </c>
      <c r="AH33" s="105">
        <f>MAX(Z33:AC34)</f>
        <v>0</v>
      </c>
      <c r="AI33" s="107">
        <f t="shared" ref="AI33" si="29">AH33*0.38*0.9*SQRT(3)</f>
        <v>0</v>
      </c>
      <c r="AJ33" s="107">
        <f>D33-AI33</f>
        <v>567</v>
      </c>
    </row>
    <row r="34" spans="1:37" s="50" customFormat="1" ht="19.5" thickBot="1" x14ac:dyDescent="0.3">
      <c r="A34" s="111"/>
      <c r="B34" s="114"/>
      <c r="C34" s="120"/>
      <c r="D34" s="240"/>
      <c r="E34" s="407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4"/>
      <c r="S34" s="384"/>
      <c r="T34" s="384"/>
      <c r="U34" s="384"/>
      <c r="V34" s="20">
        <f t="shared" si="21"/>
        <v>0</v>
      </c>
      <c r="W34" s="20">
        <f t="shared" si="22"/>
        <v>0</v>
      </c>
      <c r="X34" s="20">
        <f t="shared" si="23"/>
        <v>0</v>
      </c>
      <c r="Y34" s="67">
        <f t="shared" si="24"/>
        <v>0</v>
      </c>
      <c r="Z34" s="117"/>
      <c r="AA34" s="106"/>
      <c r="AB34" s="106"/>
      <c r="AC34" s="106"/>
      <c r="AD34" s="106"/>
      <c r="AE34" s="106"/>
      <c r="AF34" s="106"/>
      <c r="AG34" s="106"/>
      <c r="AH34" s="106"/>
      <c r="AI34" s="108"/>
      <c r="AJ34" s="108"/>
    </row>
    <row r="35" spans="1:37" s="50" customFormat="1" ht="18.75" x14ac:dyDescent="0.25">
      <c r="A35" s="110">
        <v>7</v>
      </c>
      <c r="B35" s="113" t="s">
        <v>152</v>
      </c>
      <c r="C35" s="119">
        <v>250</v>
      </c>
      <c r="D35" s="238">
        <f>250*0.9</f>
        <v>225</v>
      </c>
      <c r="E35" s="381" t="s">
        <v>24</v>
      </c>
      <c r="F35" s="381">
        <v>57.8</v>
      </c>
      <c r="G35" s="381">
        <v>47.7</v>
      </c>
      <c r="H35" s="381">
        <v>56.3</v>
      </c>
      <c r="I35" s="381">
        <v>38.700000000000003</v>
      </c>
      <c r="J35" s="381">
        <v>34.6</v>
      </c>
      <c r="K35" s="381">
        <v>13.6</v>
      </c>
      <c r="L35" s="381">
        <v>82.7</v>
      </c>
      <c r="M35" s="381">
        <v>46.2</v>
      </c>
      <c r="N35" s="381">
        <v>88.5</v>
      </c>
      <c r="O35" s="381">
        <v>61.7</v>
      </c>
      <c r="P35" s="381">
        <v>56.9</v>
      </c>
      <c r="Q35" s="381">
        <v>66.599999999999994</v>
      </c>
      <c r="R35" s="389">
        <v>380</v>
      </c>
      <c r="S35" s="389">
        <v>380</v>
      </c>
      <c r="T35" s="389">
        <v>380</v>
      </c>
      <c r="U35" s="389">
        <v>380</v>
      </c>
      <c r="V35" s="19">
        <f t="shared" si="0"/>
        <v>53.933333333333337</v>
      </c>
      <c r="W35" s="19">
        <f t="shared" si="1"/>
        <v>28.966666666666669</v>
      </c>
      <c r="X35" s="19">
        <f t="shared" si="2"/>
        <v>72.466666666666669</v>
      </c>
      <c r="Y35" s="66">
        <f t="shared" si="3"/>
        <v>61.733333333333327</v>
      </c>
      <c r="Z35" s="116">
        <f>SUM(V35:V36)</f>
        <v>88.9</v>
      </c>
      <c r="AA35" s="105">
        <f>SUM(W35:W36)</f>
        <v>59.833333333333329</v>
      </c>
      <c r="AB35" s="105">
        <f>SUM(X35:X36)</f>
        <v>156.1</v>
      </c>
      <c r="AC35" s="105">
        <f>SUM(Y35:Y36)</f>
        <v>143.96666666666667</v>
      </c>
      <c r="AD35" s="105">
        <f t="shared" ref="AD35:AG37" si="30">Z35*0.38*0.9*SQRT(3)</f>
        <v>52.660926343162636</v>
      </c>
      <c r="AE35" s="105">
        <f t="shared" si="30"/>
        <v>35.442955675281929</v>
      </c>
      <c r="AF35" s="105">
        <f t="shared" si="30"/>
        <v>92.467610823033596</v>
      </c>
      <c r="AG35" s="105">
        <f t="shared" si="30"/>
        <v>85.280292791945783</v>
      </c>
      <c r="AH35" s="105">
        <f>MAX(Z35:AC36)</f>
        <v>156.1</v>
      </c>
      <c r="AI35" s="107">
        <f t="shared" ref="AI35" si="31">AH35*0.38*0.9*SQRT(3)</f>
        <v>92.467610823033596</v>
      </c>
      <c r="AJ35" s="107">
        <f>D35-AI35</f>
        <v>132.5323891769664</v>
      </c>
    </row>
    <row r="36" spans="1:37" s="50" customFormat="1" ht="19.5" thickBot="1" x14ac:dyDescent="0.3">
      <c r="A36" s="111"/>
      <c r="B36" s="114"/>
      <c r="C36" s="120"/>
      <c r="D36" s="240"/>
      <c r="E36" s="383" t="s">
        <v>154</v>
      </c>
      <c r="F36" s="383">
        <v>28.4</v>
      </c>
      <c r="G36" s="383">
        <v>25.8</v>
      </c>
      <c r="H36" s="383">
        <v>50.7</v>
      </c>
      <c r="I36" s="383">
        <v>28.6</v>
      </c>
      <c r="J36" s="383">
        <v>28.6</v>
      </c>
      <c r="K36" s="383">
        <v>35.4</v>
      </c>
      <c r="L36" s="383">
        <v>131.19999999999999</v>
      </c>
      <c r="M36" s="383">
        <v>53.9</v>
      </c>
      <c r="N36" s="383">
        <v>65.8</v>
      </c>
      <c r="O36" s="383">
        <v>79.400000000000006</v>
      </c>
      <c r="P36" s="383">
        <v>69.400000000000006</v>
      </c>
      <c r="Q36" s="383">
        <v>97.9</v>
      </c>
      <c r="R36" s="384">
        <v>380</v>
      </c>
      <c r="S36" s="384">
        <v>380</v>
      </c>
      <c r="T36" s="384">
        <v>380</v>
      </c>
      <c r="U36" s="384">
        <v>380</v>
      </c>
      <c r="V36" s="20">
        <f t="shared" si="0"/>
        <v>34.966666666666669</v>
      </c>
      <c r="W36" s="20">
        <f t="shared" si="1"/>
        <v>30.866666666666664</v>
      </c>
      <c r="X36" s="20">
        <f t="shared" si="2"/>
        <v>83.633333333333326</v>
      </c>
      <c r="Y36" s="67">
        <f t="shared" si="3"/>
        <v>82.233333333333334</v>
      </c>
      <c r="Z36" s="117"/>
      <c r="AA36" s="106"/>
      <c r="AB36" s="106"/>
      <c r="AC36" s="106"/>
      <c r="AD36" s="106"/>
      <c r="AE36" s="106"/>
      <c r="AF36" s="106"/>
      <c r="AG36" s="106"/>
      <c r="AH36" s="106"/>
      <c r="AI36" s="108"/>
      <c r="AJ36" s="108"/>
    </row>
    <row r="37" spans="1:37" s="50" customFormat="1" ht="18.75" x14ac:dyDescent="0.25">
      <c r="A37" s="110">
        <v>8</v>
      </c>
      <c r="B37" s="113" t="s">
        <v>153</v>
      </c>
      <c r="C37" s="119">
        <v>100</v>
      </c>
      <c r="D37" s="238">
        <f>100*0.9</f>
        <v>90</v>
      </c>
      <c r="E37" s="381" t="s">
        <v>94</v>
      </c>
      <c r="F37" s="381">
        <v>2.2000000000000002</v>
      </c>
      <c r="G37" s="381">
        <v>4.5</v>
      </c>
      <c r="H37" s="381">
        <v>1.7</v>
      </c>
      <c r="I37" s="381">
        <v>2.4</v>
      </c>
      <c r="J37" s="381">
        <v>4.4000000000000004</v>
      </c>
      <c r="K37" s="381">
        <v>1.7</v>
      </c>
      <c r="L37" s="381">
        <v>1.9</v>
      </c>
      <c r="M37" s="381">
        <v>2.2000000000000002</v>
      </c>
      <c r="N37" s="381">
        <v>5.6</v>
      </c>
      <c r="O37" s="381">
        <v>1.9</v>
      </c>
      <c r="P37" s="381">
        <v>2.2000000000000002</v>
      </c>
      <c r="Q37" s="381">
        <v>2</v>
      </c>
      <c r="R37" s="389">
        <v>380</v>
      </c>
      <c r="S37" s="389">
        <v>380</v>
      </c>
      <c r="T37" s="389">
        <v>380</v>
      </c>
      <c r="U37" s="389">
        <v>380</v>
      </c>
      <c r="V37" s="19">
        <f t="shared" si="0"/>
        <v>2.8000000000000003</v>
      </c>
      <c r="W37" s="19">
        <f t="shared" si="1"/>
        <v>2.8333333333333335</v>
      </c>
      <c r="X37" s="19">
        <f t="shared" si="2"/>
        <v>3.2333333333333329</v>
      </c>
      <c r="Y37" s="66">
        <f t="shared" si="3"/>
        <v>2.0333333333333332</v>
      </c>
      <c r="Z37" s="116">
        <f>SUM(V37:V39)</f>
        <v>24.200000000000003</v>
      </c>
      <c r="AA37" s="105">
        <f>SUM(W37:W39)</f>
        <v>23.866666666666667</v>
      </c>
      <c r="AB37" s="105">
        <f>SUM(X37:X39)</f>
        <v>3.2333333333333329</v>
      </c>
      <c r="AC37" s="105">
        <f>SUM(Y37:Y39)</f>
        <v>2.0333333333333332</v>
      </c>
      <c r="AD37" s="105">
        <f t="shared" ref="AD37" si="32">Z37*0.38*0.9*SQRT(3)</f>
        <v>14.33514530376306</v>
      </c>
      <c r="AE37" s="105">
        <f t="shared" si="30"/>
        <v>14.137691511700202</v>
      </c>
      <c r="AF37" s="105">
        <f t="shared" si="30"/>
        <v>1.9153017830096641</v>
      </c>
      <c r="AG37" s="105">
        <f t="shared" si="30"/>
        <v>1.2044681315833972</v>
      </c>
      <c r="AH37" s="105">
        <f>MAX(Z37:AC39)</f>
        <v>24.200000000000003</v>
      </c>
      <c r="AI37" s="107">
        <f t="shared" ref="AI37" si="33">AH37*0.38*0.9*SQRT(3)</f>
        <v>14.33514530376306</v>
      </c>
      <c r="AJ37" s="107">
        <f>D37-AI37</f>
        <v>75.664854696236944</v>
      </c>
    </row>
    <row r="38" spans="1:37" s="50" customFormat="1" ht="31.5" x14ac:dyDescent="0.25">
      <c r="A38" s="111"/>
      <c r="B38" s="114"/>
      <c r="C38" s="120"/>
      <c r="D38" s="239"/>
      <c r="E38" s="383" t="s">
        <v>155</v>
      </c>
      <c r="F38" s="383">
        <v>21.9</v>
      </c>
      <c r="G38" s="383">
        <v>21.1</v>
      </c>
      <c r="H38" s="383">
        <v>21.2</v>
      </c>
      <c r="I38" s="383">
        <v>21.1</v>
      </c>
      <c r="J38" s="383">
        <v>21.8</v>
      </c>
      <c r="K38" s="383">
        <v>20.2</v>
      </c>
      <c r="L38" s="383"/>
      <c r="M38" s="383"/>
      <c r="N38" s="383"/>
      <c r="O38" s="383"/>
      <c r="P38" s="383"/>
      <c r="Q38" s="383"/>
      <c r="R38" s="384">
        <v>380</v>
      </c>
      <c r="S38" s="384">
        <v>380</v>
      </c>
      <c r="T38" s="384">
        <v>380</v>
      </c>
      <c r="U38" s="384">
        <v>380</v>
      </c>
      <c r="V38" s="20">
        <f t="shared" si="0"/>
        <v>21.400000000000002</v>
      </c>
      <c r="W38" s="20">
        <f t="shared" si="1"/>
        <v>21.033333333333335</v>
      </c>
      <c r="X38" s="20">
        <f t="shared" si="2"/>
        <v>0</v>
      </c>
      <c r="Y38" s="67">
        <f t="shared" si="3"/>
        <v>0</v>
      </c>
      <c r="Z38" s="117"/>
      <c r="AA38" s="106"/>
      <c r="AB38" s="106"/>
      <c r="AC38" s="106"/>
      <c r="AD38" s="106"/>
      <c r="AE38" s="106"/>
      <c r="AF38" s="106"/>
      <c r="AG38" s="106"/>
      <c r="AH38" s="106"/>
      <c r="AI38" s="108"/>
      <c r="AJ38" s="108"/>
    </row>
    <row r="39" spans="1:37" s="50" customFormat="1" ht="19.5" thickBot="1" x14ac:dyDescent="0.3">
      <c r="A39" s="112"/>
      <c r="B39" s="115"/>
      <c r="C39" s="121"/>
      <c r="D39" s="240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8"/>
      <c r="S39" s="388"/>
      <c r="T39" s="388"/>
      <c r="U39" s="388"/>
      <c r="V39" s="21">
        <f t="shared" si="0"/>
        <v>0</v>
      </c>
      <c r="W39" s="21">
        <f t="shared" si="1"/>
        <v>0</v>
      </c>
      <c r="X39" s="21">
        <f t="shared" si="2"/>
        <v>0</v>
      </c>
      <c r="Y39" s="68">
        <f t="shared" si="3"/>
        <v>0</v>
      </c>
      <c r="Z39" s="118"/>
      <c r="AA39" s="104"/>
      <c r="AB39" s="104"/>
      <c r="AC39" s="104"/>
      <c r="AD39" s="104"/>
      <c r="AE39" s="104"/>
      <c r="AF39" s="104"/>
      <c r="AG39" s="104"/>
      <c r="AH39" s="104"/>
      <c r="AI39" s="109"/>
      <c r="AJ39" s="109"/>
    </row>
    <row r="40" spans="1:37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60">
        <f>SUM(AF12:AF39)</f>
        <v>483.90000820843147</v>
      </c>
      <c r="AG40" s="60">
        <f>SUM(AG12:AG39)</f>
        <v>505.36323540566343</v>
      </c>
      <c r="AH40" s="50"/>
      <c r="AI40" s="50"/>
      <c r="AJ40" s="50"/>
      <c r="AK40" s="50"/>
    </row>
    <row r="41" spans="1:37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</sheetData>
  <sheetProtection password="CCE5" sheet="1" objects="1" scenarios="1" formatCells="0" formatColumns="0" formatRows="0" insertRows="0"/>
  <mergeCells count="151">
    <mergeCell ref="AJ17:AJ19"/>
    <mergeCell ref="AJ12:AJ16"/>
    <mergeCell ref="AJ8:AJ11"/>
    <mergeCell ref="D33:D34"/>
    <mergeCell ref="D35:D36"/>
    <mergeCell ref="D37:D39"/>
    <mergeCell ref="AJ37:AJ39"/>
    <mergeCell ref="AJ35:AJ36"/>
    <mergeCell ref="AJ33:AJ34"/>
    <mergeCell ref="AJ28:AJ32"/>
    <mergeCell ref="AJ24:AJ27"/>
    <mergeCell ref="AJ20:AJ23"/>
    <mergeCell ref="AH17:AH19"/>
    <mergeCell ref="AI17:AI19"/>
    <mergeCell ref="AE17:AE19"/>
    <mergeCell ref="AF17:AF19"/>
    <mergeCell ref="AG17:AG19"/>
    <mergeCell ref="AI8:AI11"/>
    <mergeCell ref="AB17:AB19"/>
    <mergeCell ref="AC17:AC19"/>
    <mergeCell ref="AD17:AD19"/>
    <mergeCell ref="AI12:AI16"/>
    <mergeCell ref="AH20:AH23"/>
    <mergeCell ref="AI20:AI23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F9:K9"/>
    <mergeCell ref="L9:Q9"/>
    <mergeCell ref="F10:H10"/>
    <mergeCell ref="I10:K10"/>
    <mergeCell ref="L10:N10"/>
    <mergeCell ref="O10:Q10"/>
    <mergeCell ref="AD10:AE10"/>
    <mergeCell ref="AF10:AG10"/>
    <mergeCell ref="D8:D11"/>
    <mergeCell ref="C20:C23"/>
    <mergeCell ref="Z20:Z23"/>
    <mergeCell ref="AA20:AA23"/>
    <mergeCell ref="AB20:AB23"/>
    <mergeCell ref="AC20:AC23"/>
    <mergeCell ref="AD20:AD23"/>
    <mergeCell ref="B2:Q3"/>
    <mergeCell ref="F5:U6"/>
    <mergeCell ref="V5:AH6"/>
    <mergeCell ref="AH8:AH11"/>
    <mergeCell ref="AC12:AC16"/>
    <mergeCell ref="AD12:AD16"/>
    <mergeCell ref="R10:S10"/>
    <mergeCell ref="T10:U10"/>
    <mergeCell ref="V10:W10"/>
    <mergeCell ref="X10:Y10"/>
    <mergeCell ref="Z10:AA10"/>
    <mergeCell ref="AB10:AC10"/>
    <mergeCell ref="D12:D16"/>
    <mergeCell ref="AE12:AE16"/>
    <mergeCell ref="AF12:AF16"/>
    <mergeCell ref="AG12:AG16"/>
    <mergeCell ref="AH12:AH16"/>
    <mergeCell ref="AH24:AH27"/>
    <mergeCell ref="AI24:AI27"/>
    <mergeCell ref="AE24:AE27"/>
    <mergeCell ref="AF24:AF27"/>
    <mergeCell ref="AG24:AG27"/>
    <mergeCell ref="D24:D27"/>
    <mergeCell ref="A12:A16"/>
    <mergeCell ref="B12:B16"/>
    <mergeCell ref="C12:C16"/>
    <mergeCell ref="Z12:Z16"/>
    <mergeCell ref="AA12:AA16"/>
    <mergeCell ref="AB12:AB16"/>
    <mergeCell ref="AE20:AE23"/>
    <mergeCell ref="AF20:AF23"/>
    <mergeCell ref="AG20:AG23"/>
    <mergeCell ref="A17:A19"/>
    <mergeCell ref="B17:B19"/>
    <mergeCell ref="C17:C19"/>
    <mergeCell ref="Z17:Z19"/>
    <mergeCell ref="AA17:AA19"/>
    <mergeCell ref="D17:D19"/>
    <mergeCell ref="D20:D23"/>
    <mergeCell ref="A20:A23"/>
    <mergeCell ref="B20:B23"/>
    <mergeCell ref="A28:A32"/>
    <mergeCell ref="B28:B32"/>
    <mergeCell ref="C28:C32"/>
    <mergeCell ref="Z28:Z32"/>
    <mergeCell ref="AA28:AA32"/>
    <mergeCell ref="AB28:AB32"/>
    <mergeCell ref="AC28:AC32"/>
    <mergeCell ref="AD28:AD32"/>
    <mergeCell ref="AB24:AB27"/>
    <mergeCell ref="AC24:AC27"/>
    <mergeCell ref="AD24:AD27"/>
    <mergeCell ref="D28:D32"/>
    <mergeCell ref="A24:A27"/>
    <mergeCell ref="B24:B27"/>
    <mergeCell ref="C24:C27"/>
    <mergeCell ref="Z24:Z27"/>
    <mergeCell ref="AA24:AA27"/>
    <mergeCell ref="AE28:AE32"/>
    <mergeCell ref="AF28:AF32"/>
    <mergeCell ref="AG28:AG32"/>
    <mergeCell ref="AH28:AH32"/>
    <mergeCell ref="AI28:AI32"/>
    <mergeCell ref="A35:A36"/>
    <mergeCell ref="B35:B36"/>
    <mergeCell ref="C35:C36"/>
    <mergeCell ref="Z35:Z36"/>
    <mergeCell ref="AA35:AA36"/>
    <mergeCell ref="A33:A34"/>
    <mergeCell ref="B33:B34"/>
    <mergeCell ref="C33:C34"/>
    <mergeCell ref="Z33:Z34"/>
    <mergeCell ref="AA33:AA34"/>
    <mergeCell ref="AH33:AH34"/>
    <mergeCell ref="AI33:AI34"/>
    <mergeCell ref="E33:E34"/>
    <mergeCell ref="AB33:AB34"/>
    <mergeCell ref="AC33:AC34"/>
    <mergeCell ref="AD33:AD34"/>
    <mergeCell ref="AE33:AE34"/>
    <mergeCell ref="AF33:AF34"/>
    <mergeCell ref="AG33:AG34"/>
    <mergeCell ref="AI37:AI39"/>
    <mergeCell ref="AH35:AH36"/>
    <mergeCell ref="AI35:AI36"/>
    <mergeCell ref="A37:A39"/>
    <mergeCell ref="B37:B39"/>
    <mergeCell ref="C37:C39"/>
    <mergeCell ref="Z37:Z39"/>
    <mergeCell ref="AA37:AA39"/>
    <mergeCell ref="AB37:AB39"/>
    <mergeCell ref="AC37:AC39"/>
    <mergeCell ref="AD37:AD39"/>
    <mergeCell ref="AB35:AB36"/>
    <mergeCell ref="AC35:AC36"/>
    <mergeCell ref="AD35:AD36"/>
    <mergeCell ref="AE35:AE36"/>
    <mergeCell ref="AF35:AF36"/>
    <mergeCell ref="AG35:AG36"/>
    <mergeCell ref="AE37:AE39"/>
    <mergeCell ref="AF37:AF39"/>
    <mergeCell ref="AG37:AG39"/>
    <mergeCell ref="AH37:AH39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3"/>
  <sheetViews>
    <sheetView zoomScale="55" zoomScaleNormal="55" workbookViewId="0">
      <selection activeCell="A2" sqref="A2:XFD171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4.425781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253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8.75" x14ac:dyDescent="0.25">
      <c r="A12" s="126">
        <v>1</v>
      </c>
      <c r="B12" s="129" t="s">
        <v>111</v>
      </c>
      <c r="C12" s="132" t="s">
        <v>254</v>
      </c>
      <c r="D12" s="245">
        <f>(400+400)*0.9</f>
        <v>720</v>
      </c>
      <c r="E12" s="381" t="s">
        <v>158</v>
      </c>
      <c r="F12" s="381">
        <v>23</v>
      </c>
      <c r="G12" s="381">
        <v>3</v>
      </c>
      <c r="H12" s="381">
        <v>10</v>
      </c>
      <c r="I12" s="381">
        <v>26</v>
      </c>
      <c r="J12" s="381">
        <v>6</v>
      </c>
      <c r="K12" s="381">
        <v>8</v>
      </c>
      <c r="L12" s="381">
        <v>12</v>
      </c>
      <c r="M12" s="381">
        <v>3</v>
      </c>
      <c r="N12" s="381">
        <v>6</v>
      </c>
      <c r="O12" s="381">
        <v>21</v>
      </c>
      <c r="P12" s="381">
        <v>7</v>
      </c>
      <c r="Q12" s="381">
        <v>7</v>
      </c>
      <c r="R12" s="382">
        <v>397</v>
      </c>
      <c r="S12" s="382">
        <v>396</v>
      </c>
      <c r="T12" s="382">
        <v>387</v>
      </c>
      <c r="U12" s="382">
        <v>388</v>
      </c>
      <c r="V12" s="19">
        <f t="shared" ref="V12:V50" si="0">IF(AND(F12=0,G12=0,H12=0),0,IF(AND(F12=0,G12=0),H12,IF(AND(F12=0,H12=0),G12,IF(AND(G12=0,H12=0),F12,IF(F12=0,(G12+H12)/2,IF(G12=0,(F12+H12)/2,IF(H12=0,(F12+G12)/2,(F12+G12+H12)/3)))))))</f>
        <v>12</v>
      </c>
      <c r="W12" s="19">
        <f t="shared" ref="W12:W50" si="1">IF(AND(I12=0,J12=0,K12=0),0,IF(AND(I12=0,J12=0),K12,IF(AND(I12=0,K12=0),J12,IF(AND(J12=0,K12=0),I12,IF(I12=0,(J12+K12)/2,IF(J12=0,(I12+K12)/2,IF(K12=0,(I12+J12)/2,(I12+J12+K12)/3)))))))</f>
        <v>13.333333333333334</v>
      </c>
      <c r="X12" s="19">
        <f t="shared" ref="X12:X50" si="2">IF(AND(L12=0,M12=0,N12=0),0,IF(AND(L12=0,M12=0),N12,IF(AND(L12=0,N12=0),M12,IF(AND(M12=0,N12=0),L12,IF(L12=0,(M12+N12)/2,IF(M12=0,(L12+N12)/2,IF(N12=0,(L12+M12)/2,(L12+M12+N12)/3)))))))</f>
        <v>7</v>
      </c>
      <c r="Y12" s="66">
        <f t="shared" ref="Y12:Y50" si="3">IF(AND(O12=0,P12=0,Q12=0),0,IF(AND(O12=0,P12=0),Q12,IF(AND(O12=0,Q12=0),P12,IF(AND(P12=0,Q12=0),O12,IF(O12=0,(P12+Q12)/2,IF(P12=0,(O12+Q12)/2,IF(Q12=0,(O12+P12)/2,(O12+P12+Q12)/3)))))))</f>
        <v>11.666666666666666</v>
      </c>
      <c r="Z12" s="116">
        <f>SUM(V12:V23)</f>
        <v>218</v>
      </c>
      <c r="AA12" s="105">
        <f>SUM(W12:W23)</f>
        <v>225.33333333333334</v>
      </c>
      <c r="AB12" s="105">
        <f>SUM(X12:X23)</f>
        <v>218.33333333333331</v>
      </c>
      <c r="AC12" s="105">
        <f>SUM(Y12:Y23)</f>
        <v>336.33333333333331</v>
      </c>
      <c r="AD12" s="105">
        <f>Z12*0.38*0.9*SQRT(3)</f>
        <v>129.13478000910524</v>
      </c>
      <c r="AE12" s="105">
        <f t="shared" ref="AE12:AG12" si="4">AA12*0.38*0.9*SQRT(3)</f>
        <v>133.47876343448797</v>
      </c>
      <c r="AF12" s="105">
        <f t="shared" si="4"/>
        <v>129.33223380116803</v>
      </c>
      <c r="AG12" s="105">
        <f t="shared" si="4"/>
        <v>199.23087619141765</v>
      </c>
      <c r="AH12" s="105">
        <f>MAX(Z12:AC23)</f>
        <v>336.33333333333331</v>
      </c>
      <c r="AI12" s="107">
        <f>AH12*0.38*0.9*SQRT(3)</f>
        <v>199.23087619141765</v>
      </c>
      <c r="AJ12" s="107">
        <f>D12-AI12</f>
        <v>520.76912380858232</v>
      </c>
    </row>
    <row r="13" spans="1:37" s="50" customFormat="1" ht="18.75" x14ac:dyDescent="0.25">
      <c r="A13" s="127"/>
      <c r="B13" s="130"/>
      <c r="C13" s="133"/>
      <c r="D13" s="246"/>
      <c r="E13" s="383" t="s">
        <v>159</v>
      </c>
      <c r="F13" s="383">
        <v>0</v>
      </c>
      <c r="G13" s="383">
        <v>0</v>
      </c>
      <c r="H13" s="383">
        <v>0</v>
      </c>
      <c r="I13" s="383">
        <v>0</v>
      </c>
      <c r="J13" s="383">
        <v>0</v>
      </c>
      <c r="K13" s="383">
        <v>0</v>
      </c>
      <c r="L13" s="383">
        <v>0</v>
      </c>
      <c r="M13" s="383">
        <v>0</v>
      </c>
      <c r="N13" s="383">
        <v>0</v>
      </c>
      <c r="O13" s="383">
        <v>19</v>
      </c>
      <c r="P13" s="383">
        <v>13</v>
      </c>
      <c r="Q13" s="383">
        <v>49</v>
      </c>
      <c r="R13" s="384">
        <v>397</v>
      </c>
      <c r="S13" s="384">
        <v>396</v>
      </c>
      <c r="T13" s="384">
        <v>387</v>
      </c>
      <c r="U13" s="384">
        <v>388</v>
      </c>
      <c r="V13" s="20">
        <f t="shared" si="0"/>
        <v>0</v>
      </c>
      <c r="W13" s="20">
        <f t="shared" si="1"/>
        <v>0</v>
      </c>
      <c r="X13" s="20">
        <f t="shared" si="2"/>
        <v>0</v>
      </c>
      <c r="Y13" s="67">
        <f t="shared" si="3"/>
        <v>27</v>
      </c>
      <c r="Z13" s="117"/>
      <c r="AA13" s="106"/>
      <c r="AB13" s="106"/>
      <c r="AC13" s="106"/>
      <c r="AD13" s="106"/>
      <c r="AE13" s="106"/>
      <c r="AF13" s="106"/>
      <c r="AG13" s="106"/>
      <c r="AH13" s="106"/>
      <c r="AI13" s="108"/>
      <c r="AJ13" s="108"/>
    </row>
    <row r="14" spans="1:37" s="50" customFormat="1" ht="18.75" x14ac:dyDescent="0.25">
      <c r="A14" s="127"/>
      <c r="B14" s="130"/>
      <c r="C14" s="133"/>
      <c r="D14" s="246"/>
      <c r="E14" s="385" t="s">
        <v>160</v>
      </c>
      <c r="F14" s="385">
        <v>51</v>
      </c>
      <c r="G14" s="385">
        <v>38</v>
      </c>
      <c r="H14" s="385">
        <v>16</v>
      </c>
      <c r="I14" s="385">
        <v>40</v>
      </c>
      <c r="J14" s="385">
        <v>38</v>
      </c>
      <c r="K14" s="385">
        <v>43</v>
      </c>
      <c r="L14" s="385">
        <v>99</v>
      </c>
      <c r="M14" s="385">
        <v>44</v>
      </c>
      <c r="N14" s="385">
        <v>18</v>
      </c>
      <c r="O14" s="385">
        <v>119</v>
      </c>
      <c r="P14" s="385">
        <v>75</v>
      </c>
      <c r="Q14" s="385">
        <v>46</v>
      </c>
      <c r="R14" s="386"/>
      <c r="S14" s="386"/>
      <c r="T14" s="386"/>
      <c r="U14" s="386"/>
      <c r="V14" s="20">
        <f t="shared" si="0"/>
        <v>35</v>
      </c>
      <c r="W14" s="20">
        <f t="shared" si="1"/>
        <v>40.333333333333336</v>
      </c>
      <c r="X14" s="20">
        <f t="shared" si="2"/>
        <v>53.666666666666664</v>
      </c>
      <c r="Y14" s="67">
        <f t="shared" si="3"/>
        <v>80</v>
      </c>
      <c r="Z14" s="117"/>
      <c r="AA14" s="106"/>
      <c r="AB14" s="106"/>
      <c r="AC14" s="106"/>
      <c r="AD14" s="106"/>
      <c r="AE14" s="106"/>
      <c r="AF14" s="106"/>
      <c r="AG14" s="106"/>
      <c r="AH14" s="106"/>
      <c r="AI14" s="108"/>
      <c r="AJ14" s="108"/>
    </row>
    <row r="15" spans="1:37" s="50" customFormat="1" ht="18.75" x14ac:dyDescent="0.25">
      <c r="A15" s="127"/>
      <c r="B15" s="130"/>
      <c r="C15" s="133"/>
      <c r="D15" s="246"/>
      <c r="E15" s="383" t="s">
        <v>161</v>
      </c>
      <c r="F15" s="383">
        <v>66</v>
      </c>
      <c r="G15" s="383">
        <v>84</v>
      </c>
      <c r="H15" s="383">
        <v>34</v>
      </c>
      <c r="I15" s="383">
        <v>51</v>
      </c>
      <c r="J15" s="383">
        <v>84</v>
      </c>
      <c r="K15" s="383">
        <v>51</v>
      </c>
      <c r="L15" s="383">
        <v>61</v>
      </c>
      <c r="M15" s="383">
        <v>74</v>
      </c>
      <c r="N15" s="383">
        <v>35</v>
      </c>
      <c r="O15" s="383">
        <v>81</v>
      </c>
      <c r="P15" s="383">
        <v>111</v>
      </c>
      <c r="Q15" s="383">
        <v>83</v>
      </c>
      <c r="R15" s="384"/>
      <c r="S15" s="384"/>
      <c r="T15" s="384"/>
      <c r="U15" s="384"/>
      <c r="V15" s="20">
        <f t="shared" si="0"/>
        <v>61.333333333333336</v>
      </c>
      <c r="W15" s="20">
        <f t="shared" si="1"/>
        <v>62</v>
      </c>
      <c r="X15" s="20">
        <f t="shared" si="2"/>
        <v>56.666666666666664</v>
      </c>
      <c r="Y15" s="67">
        <f t="shared" si="3"/>
        <v>91.666666666666671</v>
      </c>
      <c r="Z15" s="117"/>
      <c r="AA15" s="106"/>
      <c r="AB15" s="106"/>
      <c r="AC15" s="106"/>
      <c r="AD15" s="106"/>
      <c r="AE15" s="106"/>
      <c r="AF15" s="106"/>
      <c r="AG15" s="106"/>
      <c r="AH15" s="106"/>
      <c r="AI15" s="108"/>
      <c r="AJ15" s="108"/>
    </row>
    <row r="16" spans="1:37" s="50" customFormat="1" ht="18.75" x14ac:dyDescent="0.25">
      <c r="A16" s="127"/>
      <c r="B16" s="130"/>
      <c r="C16" s="133"/>
      <c r="D16" s="246"/>
      <c r="E16" s="385" t="s">
        <v>162</v>
      </c>
      <c r="F16" s="385">
        <v>59</v>
      </c>
      <c r="G16" s="385">
        <v>25</v>
      </c>
      <c r="H16" s="385">
        <v>22</v>
      </c>
      <c r="I16" s="385">
        <v>94</v>
      </c>
      <c r="J16" s="385">
        <v>32</v>
      </c>
      <c r="K16" s="385">
        <v>44</v>
      </c>
      <c r="L16" s="385">
        <v>69</v>
      </c>
      <c r="M16" s="385">
        <v>27</v>
      </c>
      <c r="N16" s="385">
        <v>29</v>
      </c>
      <c r="O16" s="385">
        <v>99</v>
      </c>
      <c r="P16" s="385">
        <v>70</v>
      </c>
      <c r="Q16" s="385">
        <v>37</v>
      </c>
      <c r="R16" s="386"/>
      <c r="S16" s="386"/>
      <c r="T16" s="386"/>
      <c r="U16" s="386"/>
      <c r="V16" s="20">
        <f t="shared" si="0"/>
        <v>35.333333333333336</v>
      </c>
      <c r="W16" s="20">
        <f t="shared" si="1"/>
        <v>56.666666666666664</v>
      </c>
      <c r="X16" s="20">
        <f t="shared" si="2"/>
        <v>41.666666666666664</v>
      </c>
      <c r="Y16" s="67">
        <f t="shared" si="3"/>
        <v>68.666666666666671</v>
      </c>
      <c r="Z16" s="117"/>
      <c r="AA16" s="106"/>
      <c r="AB16" s="106"/>
      <c r="AC16" s="106"/>
      <c r="AD16" s="106"/>
      <c r="AE16" s="106"/>
      <c r="AF16" s="106"/>
      <c r="AG16" s="106"/>
      <c r="AH16" s="106"/>
      <c r="AI16" s="108"/>
      <c r="AJ16" s="108"/>
    </row>
    <row r="17" spans="1:36" s="50" customFormat="1" ht="18.75" x14ac:dyDescent="0.25">
      <c r="A17" s="127"/>
      <c r="B17" s="130"/>
      <c r="C17" s="133"/>
      <c r="D17" s="246"/>
      <c r="E17" s="383" t="s">
        <v>163</v>
      </c>
      <c r="F17" s="383">
        <v>20</v>
      </c>
      <c r="G17" s="383">
        <v>33</v>
      </c>
      <c r="H17" s="383">
        <v>16</v>
      </c>
      <c r="I17" s="383">
        <v>55</v>
      </c>
      <c r="J17" s="383">
        <v>23</v>
      </c>
      <c r="K17" s="383">
        <v>17</v>
      </c>
      <c r="L17" s="383">
        <v>21</v>
      </c>
      <c r="M17" s="383">
        <v>18</v>
      </c>
      <c r="N17" s="383">
        <v>22</v>
      </c>
      <c r="O17" s="383">
        <v>23</v>
      </c>
      <c r="P17" s="383">
        <v>22</v>
      </c>
      <c r="Q17" s="383">
        <v>23</v>
      </c>
      <c r="R17" s="384"/>
      <c r="S17" s="384"/>
      <c r="T17" s="384"/>
      <c r="U17" s="384"/>
      <c r="V17" s="20">
        <f t="shared" si="0"/>
        <v>23</v>
      </c>
      <c r="W17" s="20">
        <f t="shared" si="1"/>
        <v>31.666666666666668</v>
      </c>
      <c r="X17" s="20">
        <f t="shared" si="2"/>
        <v>20.333333333333332</v>
      </c>
      <c r="Y17" s="67">
        <f t="shared" si="3"/>
        <v>22.666666666666668</v>
      </c>
      <c r="Z17" s="117"/>
      <c r="AA17" s="106"/>
      <c r="AB17" s="106"/>
      <c r="AC17" s="106"/>
      <c r="AD17" s="106"/>
      <c r="AE17" s="106"/>
      <c r="AF17" s="106"/>
      <c r="AG17" s="106"/>
      <c r="AH17" s="106"/>
      <c r="AI17" s="108"/>
      <c r="AJ17" s="108"/>
    </row>
    <row r="18" spans="1:36" s="50" customFormat="1" ht="18.75" x14ac:dyDescent="0.25">
      <c r="A18" s="127"/>
      <c r="B18" s="130"/>
      <c r="C18" s="133"/>
      <c r="D18" s="246"/>
      <c r="E18" s="385" t="s">
        <v>164</v>
      </c>
      <c r="F18" s="385">
        <v>22</v>
      </c>
      <c r="G18" s="385">
        <v>39</v>
      </c>
      <c r="H18" s="385">
        <v>37</v>
      </c>
      <c r="I18" s="385">
        <v>7</v>
      </c>
      <c r="J18" s="385">
        <v>2</v>
      </c>
      <c r="K18" s="385">
        <v>2</v>
      </c>
      <c r="L18" s="385">
        <v>28</v>
      </c>
      <c r="M18" s="385">
        <v>37</v>
      </c>
      <c r="N18" s="385">
        <v>24</v>
      </c>
      <c r="O18" s="385">
        <v>15</v>
      </c>
      <c r="P18" s="385">
        <v>12</v>
      </c>
      <c r="Q18" s="385">
        <v>7</v>
      </c>
      <c r="R18" s="386"/>
      <c r="S18" s="386"/>
      <c r="T18" s="386"/>
      <c r="U18" s="386"/>
      <c r="V18" s="20">
        <f t="shared" si="0"/>
        <v>32.666666666666664</v>
      </c>
      <c r="W18" s="20">
        <f t="shared" si="1"/>
        <v>3.6666666666666665</v>
      </c>
      <c r="X18" s="20">
        <f t="shared" si="2"/>
        <v>29.666666666666668</v>
      </c>
      <c r="Y18" s="67">
        <f t="shared" si="3"/>
        <v>11.333333333333334</v>
      </c>
      <c r="Z18" s="117"/>
      <c r="AA18" s="106"/>
      <c r="AB18" s="106"/>
      <c r="AC18" s="106"/>
      <c r="AD18" s="106"/>
      <c r="AE18" s="106"/>
      <c r="AF18" s="106"/>
      <c r="AG18" s="106"/>
      <c r="AH18" s="106"/>
      <c r="AI18" s="108"/>
      <c r="AJ18" s="108"/>
    </row>
    <row r="19" spans="1:36" s="50" customFormat="1" ht="18.75" x14ac:dyDescent="0.25">
      <c r="A19" s="127"/>
      <c r="B19" s="130"/>
      <c r="C19" s="133"/>
      <c r="D19" s="246"/>
      <c r="E19" s="383" t="s">
        <v>165</v>
      </c>
      <c r="F19" s="383">
        <v>6</v>
      </c>
      <c r="G19" s="383">
        <v>7</v>
      </c>
      <c r="H19" s="383">
        <v>20</v>
      </c>
      <c r="I19" s="383">
        <v>4</v>
      </c>
      <c r="J19" s="383">
        <v>5</v>
      </c>
      <c r="K19" s="383">
        <v>13</v>
      </c>
      <c r="L19" s="383">
        <v>4</v>
      </c>
      <c r="M19" s="383">
        <v>3</v>
      </c>
      <c r="N19" s="383">
        <v>10</v>
      </c>
      <c r="O19" s="383">
        <v>7</v>
      </c>
      <c r="P19" s="383">
        <v>19</v>
      </c>
      <c r="Q19" s="383">
        <v>20</v>
      </c>
      <c r="R19" s="384"/>
      <c r="S19" s="384"/>
      <c r="T19" s="384"/>
      <c r="U19" s="384"/>
      <c r="V19" s="20">
        <f t="shared" si="0"/>
        <v>11</v>
      </c>
      <c r="W19" s="20">
        <f t="shared" si="1"/>
        <v>7.333333333333333</v>
      </c>
      <c r="X19" s="20">
        <f t="shared" si="2"/>
        <v>5.666666666666667</v>
      </c>
      <c r="Y19" s="67">
        <f t="shared" si="3"/>
        <v>15.333333333333334</v>
      </c>
      <c r="Z19" s="117"/>
      <c r="AA19" s="106"/>
      <c r="AB19" s="106"/>
      <c r="AC19" s="106"/>
      <c r="AD19" s="106"/>
      <c r="AE19" s="106"/>
      <c r="AF19" s="106"/>
      <c r="AG19" s="106"/>
      <c r="AH19" s="106"/>
      <c r="AI19" s="108"/>
      <c r="AJ19" s="108"/>
    </row>
    <row r="20" spans="1:36" s="50" customFormat="1" ht="18.75" x14ac:dyDescent="0.25">
      <c r="A20" s="127"/>
      <c r="B20" s="130"/>
      <c r="C20" s="133"/>
      <c r="D20" s="246"/>
      <c r="E20" s="385" t="s">
        <v>166</v>
      </c>
      <c r="F20" s="385">
        <v>12</v>
      </c>
      <c r="G20" s="385">
        <v>2</v>
      </c>
      <c r="H20" s="385">
        <v>9</v>
      </c>
      <c r="I20" s="385">
        <v>8</v>
      </c>
      <c r="J20" s="385">
        <v>4</v>
      </c>
      <c r="K20" s="385">
        <v>19</v>
      </c>
      <c r="L20" s="385">
        <v>2</v>
      </c>
      <c r="M20" s="385">
        <v>4</v>
      </c>
      <c r="N20" s="385">
        <v>5</v>
      </c>
      <c r="O20" s="385">
        <v>7</v>
      </c>
      <c r="P20" s="385">
        <v>13</v>
      </c>
      <c r="Q20" s="385">
        <v>4</v>
      </c>
      <c r="R20" s="386"/>
      <c r="S20" s="386"/>
      <c r="T20" s="386"/>
      <c r="U20" s="386"/>
      <c r="V20" s="20">
        <f t="shared" si="0"/>
        <v>7.666666666666667</v>
      </c>
      <c r="W20" s="20">
        <f t="shared" si="1"/>
        <v>10.333333333333334</v>
      </c>
      <c r="X20" s="20">
        <f t="shared" si="2"/>
        <v>3.6666666666666665</v>
      </c>
      <c r="Y20" s="67">
        <f t="shared" si="3"/>
        <v>8</v>
      </c>
      <c r="Z20" s="117"/>
      <c r="AA20" s="106"/>
      <c r="AB20" s="106"/>
      <c r="AC20" s="106"/>
      <c r="AD20" s="106"/>
      <c r="AE20" s="106"/>
      <c r="AF20" s="106"/>
      <c r="AG20" s="106"/>
      <c r="AH20" s="106"/>
      <c r="AI20" s="108"/>
      <c r="AJ20" s="108"/>
    </row>
    <row r="21" spans="1:36" s="50" customFormat="1" ht="18.75" x14ac:dyDescent="0.25">
      <c r="A21" s="127"/>
      <c r="B21" s="130"/>
      <c r="C21" s="133"/>
      <c r="D21" s="246"/>
      <c r="E21" s="383" t="s">
        <v>167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0</v>
      </c>
      <c r="N21" s="383">
        <v>0</v>
      </c>
      <c r="O21" s="383">
        <v>0</v>
      </c>
      <c r="P21" s="383">
        <v>0</v>
      </c>
      <c r="Q21" s="383">
        <v>0</v>
      </c>
      <c r="R21" s="384"/>
      <c r="S21" s="384"/>
      <c r="T21" s="384"/>
      <c r="U21" s="384"/>
      <c r="V21" s="20">
        <f t="shared" si="0"/>
        <v>0</v>
      </c>
      <c r="W21" s="20">
        <f t="shared" si="1"/>
        <v>0</v>
      </c>
      <c r="X21" s="20">
        <f t="shared" si="2"/>
        <v>0</v>
      </c>
      <c r="Y21" s="67">
        <f t="shared" si="3"/>
        <v>0</v>
      </c>
      <c r="Z21" s="117"/>
      <c r="AA21" s="106"/>
      <c r="AB21" s="106"/>
      <c r="AC21" s="106"/>
      <c r="AD21" s="106"/>
      <c r="AE21" s="106"/>
      <c r="AF21" s="106"/>
      <c r="AG21" s="106"/>
      <c r="AH21" s="106"/>
      <c r="AI21" s="108"/>
      <c r="AJ21" s="108"/>
    </row>
    <row r="22" spans="1:36" s="50" customFormat="1" ht="18.75" x14ac:dyDescent="0.25">
      <c r="A22" s="127"/>
      <c r="B22" s="130"/>
      <c r="C22" s="133"/>
      <c r="D22" s="246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6"/>
      <c r="S22" s="386"/>
      <c r="T22" s="386"/>
      <c r="U22" s="386"/>
      <c r="V22" s="20">
        <f t="shared" si="0"/>
        <v>0</v>
      </c>
      <c r="W22" s="20">
        <f t="shared" si="1"/>
        <v>0</v>
      </c>
      <c r="X22" s="20">
        <f t="shared" si="2"/>
        <v>0</v>
      </c>
      <c r="Y22" s="67">
        <f t="shared" si="3"/>
        <v>0</v>
      </c>
      <c r="Z22" s="117"/>
      <c r="AA22" s="106"/>
      <c r="AB22" s="106"/>
      <c r="AC22" s="106"/>
      <c r="AD22" s="106"/>
      <c r="AE22" s="106"/>
      <c r="AF22" s="106"/>
      <c r="AG22" s="106"/>
      <c r="AH22" s="106"/>
      <c r="AI22" s="108"/>
      <c r="AJ22" s="108"/>
    </row>
    <row r="23" spans="1:36" s="50" customFormat="1" ht="19.5" thickBot="1" x14ac:dyDescent="0.3">
      <c r="A23" s="128"/>
      <c r="B23" s="131"/>
      <c r="C23" s="134"/>
      <c r="D23" s="247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0"/>
      <c r="S23" s="390"/>
      <c r="T23" s="390"/>
      <c r="U23" s="390"/>
      <c r="V23" s="21">
        <f t="shared" si="0"/>
        <v>0</v>
      </c>
      <c r="W23" s="21">
        <f t="shared" si="1"/>
        <v>0</v>
      </c>
      <c r="X23" s="21">
        <f t="shared" si="2"/>
        <v>0</v>
      </c>
      <c r="Y23" s="68">
        <f t="shared" si="3"/>
        <v>0</v>
      </c>
      <c r="Z23" s="118"/>
      <c r="AA23" s="104"/>
      <c r="AB23" s="104"/>
      <c r="AC23" s="104"/>
      <c r="AD23" s="104"/>
      <c r="AE23" s="104"/>
      <c r="AF23" s="104"/>
      <c r="AG23" s="104"/>
      <c r="AH23" s="104"/>
      <c r="AI23" s="109"/>
      <c r="AJ23" s="109"/>
    </row>
    <row r="24" spans="1:36" s="50" customFormat="1" ht="18.75" x14ac:dyDescent="0.25">
      <c r="A24" s="201">
        <v>2</v>
      </c>
      <c r="B24" s="220" t="s">
        <v>255</v>
      </c>
      <c r="C24" s="254">
        <v>1000.1</v>
      </c>
      <c r="D24" s="245">
        <f>(1000+1000)*0.9</f>
        <v>1800</v>
      </c>
      <c r="E24" s="392" t="s">
        <v>168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2">
        <v>0</v>
      </c>
      <c r="O24" s="392">
        <v>0</v>
      </c>
      <c r="P24" s="392">
        <v>0</v>
      </c>
      <c r="Q24" s="392">
        <v>0</v>
      </c>
      <c r="R24" s="393">
        <v>394</v>
      </c>
      <c r="S24" s="393">
        <v>394</v>
      </c>
      <c r="T24" s="393">
        <v>395</v>
      </c>
      <c r="U24" s="393">
        <v>390</v>
      </c>
      <c r="V24" s="22">
        <f t="shared" si="0"/>
        <v>0</v>
      </c>
      <c r="W24" s="22">
        <f t="shared" si="1"/>
        <v>0</v>
      </c>
      <c r="X24" s="22">
        <f t="shared" si="2"/>
        <v>0</v>
      </c>
      <c r="Y24" s="69">
        <f t="shared" si="3"/>
        <v>0</v>
      </c>
      <c r="Z24" s="125">
        <f>SUM(V24:V43)</f>
        <v>362.5</v>
      </c>
      <c r="AA24" s="103">
        <f t="shared" ref="AA24:AB24" si="5">SUM(W24:W43)</f>
        <v>252.16666666666669</v>
      </c>
      <c r="AB24" s="103">
        <f t="shared" si="5"/>
        <v>398.66666666666663</v>
      </c>
      <c r="AC24" s="103">
        <f>SUM(Y24:Y43)</f>
        <v>327.58333333333326</v>
      </c>
      <c r="AD24" s="105">
        <f t="shared" ref="AD24:AG51" si="6">Z24*0.38*0.9*SQRT(3)</f>
        <v>214.73099886835158</v>
      </c>
      <c r="AE24" s="105">
        <f t="shared" si="6"/>
        <v>149.37379369554753</v>
      </c>
      <c r="AF24" s="105">
        <f t="shared" si="6"/>
        <v>236.15473530717099</v>
      </c>
      <c r="AG24" s="105">
        <f t="shared" si="6"/>
        <v>194.04771414976776</v>
      </c>
      <c r="AH24" s="103">
        <f>MAX(Z24:AC43)</f>
        <v>398.66666666666663</v>
      </c>
      <c r="AI24" s="107">
        <f t="shared" ref="AI24" si="7">AH24*0.38*0.9*SQRT(3)</f>
        <v>236.15473530717099</v>
      </c>
      <c r="AJ24" s="107">
        <f>D24-AI24</f>
        <v>1563.845264692829</v>
      </c>
    </row>
    <row r="25" spans="1:36" s="50" customFormat="1" ht="18.75" x14ac:dyDescent="0.25">
      <c r="A25" s="127"/>
      <c r="B25" s="130"/>
      <c r="C25" s="255"/>
      <c r="D25" s="246"/>
      <c r="E25" s="383" t="s">
        <v>169</v>
      </c>
      <c r="F25" s="383">
        <v>36</v>
      </c>
      <c r="G25" s="383">
        <v>33</v>
      </c>
      <c r="H25" s="383">
        <v>30</v>
      </c>
      <c r="I25" s="383">
        <v>16</v>
      </c>
      <c r="J25" s="383">
        <v>10</v>
      </c>
      <c r="K25" s="383">
        <v>14</v>
      </c>
      <c r="L25" s="383">
        <v>25</v>
      </c>
      <c r="M25" s="383">
        <v>29</v>
      </c>
      <c r="N25" s="383">
        <v>22</v>
      </c>
      <c r="O25" s="383">
        <v>28</v>
      </c>
      <c r="P25" s="383">
        <v>14</v>
      </c>
      <c r="Q25" s="383">
        <v>25</v>
      </c>
      <c r="R25" s="384"/>
      <c r="S25" s="384"/>
      <c r="T25" s="384"/>
      <c r="U25" s="384"/>
      <c r="V25" s="20">
        <f t="shared" si="0"/>
        <v>33</v>
      </c>
      <c r="W25" s="20">
        <f t="shared" si="1"/>
        <v>13.333333333333334</v>
      </c>
      <c r="X25" s="20">
        <f t="shared" si="2"/>
        <v>25.333333333333332</v>
      </c>
      <c r="Y25" s="67">
        <f t="shared" si="3"/>
        <v>22.333333333333332</v>
      </c>
      <c r="Z25" s="117"/>
      <c r="AA25" s="106"/>
      <c r="AB25" s="106"/>
      <c r="AC25" s="106"/>
      <c r="AD25" s="106"/>
      <c r="AE25" s="106"/>
      <c r="AF25" s="106"/>
      <c r="AG25" s="106"/>
      <c r="AH25" s="106"/>
      <c r="AI25" s="108"/>
      <c r="AJ25" s="108"/>
    </row>
    <row r="26" spans="1:36" s="50" customFormat="1" ht="18.75" x14ac:dyDescent="0.25">
      <c r="A26" s="127"/>
      <c r="B26" s="130"/>
      <c r="C26" s="255"/>
      <c r="D26" s="246"/>
      <c r="E26" s="385" t="s">
        <v>170</v>
      </c>
      <c r="F26" s="385">
        <v>40</v>
      </c>
      <c r="G26" s="385">
        <v>43</v>
      </c>
      <c r="H26" s="385">
        <v>30</v>
      </c>
      <c r="I26" s="385">
        <v>10</v>
      </c>
      <c r="J26" s="385">
        <v>20</v>
      </c>
      <c r="K26" s="385">
        <v>18</v>
      </c>
      <c r="L26" s="385">
        <v>44</v>
      </c>
      <c r="M26" s="385">
        <v>44</v>
      </c>
      <c r="N26" s="385">
        <v>55</v>
      </c>
      <c r="O26" s="385">
        <v>36</v>
      </c>
      <c r="P26" s="385">
        <v>38</v>
      </c>
      <c r="Q26" s="385">
        <v>61</v>
      </c>
      <c r="R26" s="384"/>
      <c r="S26" s="384"/>
      <c r="T26" s="384"/>
      <c r="U26" s="384"/>
      <c r="V26" s="20">
        <f t="shared" si="0"/>
        <v>37.666666666666664</v>
      </c>
      <c r="W26" s="20">
        <f t="shared" si="1"/>
        <v>16</v>
      </c>
      <c r="X26" s="20">
        <f t="shared" si="2"/>
        <v>47.666666666666664</v>
      </c>
      <c r="Y26" s="67">
        <f t="shared" si="3"/>
        <v>45</v>
      </c>
      <c r="Z26" s="117"/>
      <c r="AA26" s="106"/>
      <c r="AB26" s="106"/>
      <c r="AC26" s="106"/>
      <c r="AD26" s="106"/>
      <c r="AE26" s="106"/>
      <c r="AF26" s="106"/>
      <c r="AG26" s="106"/>
      <c r="AH26" s="106"/>
      <c r="AI26" s="108"/>
      <c r="AJ26" s="108"/>
    </row>
    <row r="27" spans="1:36" s="50" customFormat="1" ht="18.75" x14ac:dyDescent="0.25">
      <c r="A27" s="127"/>
      <c r="B27" s="130"/>
      <c r="C27" s="255"/>
      <c r="D27" s="246"/>
      <c r="E27" s="383" t="s">
        <v>171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4"/>
      <c r="S27" s="384"/>
      <c r="T27" s="384"/>
      <c r="U27" s="384"/>
      <c r="V27" s="20">
        <f t="shared" si="0"/>
        <v>0</v>
      </c>
      <c r="W27" s="20">
        <f t="shared" si="1"/>
        <v>0</v>
      </c>
      <c r="X27" s="20">
        <f t="shared" si="2"/>
        <v>0</v>
      </c>
      <c r="Y27" s="67">
        <f t="shared" si="3"/>
        <v>0</v>
      </c>
      <c r="Z27" s="117"/>
      <c r="AA27" s="106"/>
      <c r="AB27" s="106"/>
      <c r="AC27" s="106"/>
      <c r="AD27" s="106"/>
      <c r="AE27" s="106"/>
      <c r="AF27" s="106"/>
      <c r="AG27" s="106"/>
      <c r="AH27" s="106"/>
      <c r="AI27" s="108"/>
      <c r="AJ27" s="108"/>
    </row>
    <row r="28" spans="1:36" s="50" customFormat="1" ht="18.75" x14ac:dyDescent="0.25">
      <c r="A28" s="127"/>
      <c r="B28" s="130"/>
      <c r="C28" s="255"/>
      <c r="D28" s="246"/>
      <c r="E28" s="385" t="s">
        <v>172</v>
      </c>
      <c r="F28" s="385">
        <v>0</v>
      </c>
      <c r="G28" s="385">
        <v>0</v>
      </c>
      <c r="H28" s="385">
        <v>0</v>
      </c>
      <c r="I28" s="385">
        <v>0</v>
      </c>
      <c r="J28" s="385">
        <v>0</v>
      </c>
      <c r="K28" s="385">
        <v>0</v>
      </c>
      <c r="L28" s="385">
        <v>0</v>
      </c>
      <c r="M28" s="385">
        <v>0</v>
      </c>
      <c r="N28" s="385">
        <v>0</v>
      </c>
      <c r="O28" s="385">
        <v>0</v>
      </c>
      <c r="P28" s="385">
        <v>0</v>
      </c>
      <c r="Q28" s="385">
        <v>0</v>
      </c>
      <c r="R28" s="384"/>
      <c r="S28" s="384"/>
      <c r="T28" s="384"/>
      <c r="U28" s="384"/>
      <c r="V28" s="20">
        <f t="shared" si="0"/>
        <v>0</v>
      </c>
      <c r="W28" s="20">
        <f t="shared" si="1"/>
        <v>0</v>
      </c>
      <c r="X28" s="20">
        <f t="shared" si="2"/>
        <v>0</v>
      </c>
      <c r="Y28" s="67">
        <f t="shared" si="3"/>
        <v>0</v>
      </c>
      <c r="Z28" s="117"/>
      <c r="AA28" s="106"/>
      <c r="AB28" s="106"/>
      <c r="AC28" s="106"/>
      <c r="AD28" s="106"/>
      <c r="AE28" s="106"/>
      <c r="AF28" s="106"/>
      <c r="AG28" s="106"/>
      <c r="AH28" s="106"/>
      <c r="AI28" s="108"/>
      <c r="AJ28" s="108"/>
    </row>
    <row r="29" spans="1:36" s="50" customFormat="1" ht="18.75" x14ac:dyDescent="0.25">
      <c r="A29" s="127"/>
      <c r="B29" s="130"/>
      <c r="C29" s="255"/>
      <c r="D29" s="246"/>
      <c r="E29" s="383" t="s">
        <v>36</v>
      </c>
      <c r="F29" s="383">
        <v>5</v>
      </c>
      <c r="G29" s="383">
        <v>11</v>
      </c>
      <c r="H29" s="383">
        <v>6</v>
      </c>
      <c r="I29" s="383">
        <v>1</v>
      </c>
      <c r="J29" s="383">
        <v>1</v>
      </c>
      <c r="K29" s="383">
        <v>1</v>
      </c>
      <c r="L29" s="383">
        <v>12</v>
      </c>
      <c r="M29" s="383">
        <v>2</v>
      </c>
      <c r="N29" s="383">
        <v>3</v>
      </c>
      <c r="O29" s="383">
        <v>1</v>
      </c>
      <c r="P29" s="383">
        <v>0</v>
      </c>
      <c r="Q29" s="383">
        <v>0.5</v>
      </c>
      <c r="R29" s="384"/>
      <c r="S29" s="384"/>
      <c r="T29" s="384"/>
      <c r="U29" s="384"/>
      <c r="V29" s="20">
        <f t="shared" si="0"/>
        <v>7.333333333333333</v>
      </c>
      <c r="W29" s="20">
        <f t="shared" si="1"/>
        <v>1</v>
      </c>
      <c r="X29" s="20">
        <f t="shared" si="2"/>
        <v>5.666666666666667</v>
      </c>
      <c r="Y29" s="67">
        <f t="shared" si="3"/>
        <v>0.75</v>
      </c>
      <c r="Z29" s="117"/>
      <c r="AA29" s="106"/>
      <c r="AB29" s="106"/>
      <c r="AC29" s="106"/>
      <c r="AD29" s="106"/>
      <c r="AE29" s="106"/>
      <c r="AF29" s="106"/>
      <c r="AG29" s="106"/>
      <c r="AH29" s="106"/>
      <c r="AI29" s="108"/>
      <c r="AJ29" s="108"/>
    </row>
    <row r="30" spans="1:36" s="50" customFormat="1" ht="18.75" x14ac:dyDescent="0.25">
      <c r="A30" s="127"/>
      <c r="B30" s="130"/>
      <c r="C30" s="255"/>
      <c r="D30" s="246"/>
      <c r="E30" s="385" t="s">
        <v>173</v>
      </c>
      <c r="F30" s="385">
        <v>0</v>
      </c>
      <c r="G30" s="385">
        <v>0</v>
      </c>
      <c r="H30" s="385">
        <v>0</v>
      </c>
      <c r="I30" s="385">
        <v>0</v>
      </c>
      <c r="J30" s="385">
        <v>0</v>
      </c>
      <c r="K30" s="385">
        <v>0</v>
      </c>
      <c r="L30" s="385">
        <v>0</v>
      </c>
      <c r="M30" s="385">
        <v>0</v>
      </c>
      <c r="N30" s="385">
        <v>0</v>
      </c>
      <c r="O30" s="385">
        <v>0</v>
      </c>
      <c r="P30" s="385">
        <v>0</v>
      </c>
      <c r="Q30" s="385">
        <v>0</v>
      </c>
      <c r="R30" s="386"/>
      <c r="S30" s="386"/>
      <c r="T30" s="386"/>
      <c r="U30" s="386"/>
      <c r="V30" s="20">
        <f t="shared" si="0"/>
        <v>0</v>
      </c>
      <c r="W30" s="20">
        <f t="shared" si="1"/>
        <v>0</v>
      </c>
      <c r="X30" s="20">
        <f t="shared" si="2"/>
        <v>0</v>
      </c>
      <c r="Y30" s="67">
        <f t="shared" si="3"/>
        <v>0</v>
      </c>
      <c r="Z30" s="117"/>
      <c r="AA30" s="106"/>
      <c r="AB30" s="106"/>
      <c r="AC30" s="106"/>
      <c r="AD30" s="106"/>
      <c r="AE30" s="106"/>
      <c r="AF30" s="106"/>
      <c r="AG30" s="106"/>
      <c r="AH30" s="106"/>
      <c r="AI30" s="108"/>
      <c r="AJ30" s="108"/>
    </row>
    <row r="31" spans="1:36" s="50" customFormat="1" ht="18.75" x14ac:dyDescent="0.25">
      <c r="A31" s="127"/>
      <c r="B31" s="130"/>
      <c r="C31" s="255"/>
      <c r="D31" s="246"/>
      <c r="E31" s="383" t="s">
        <v>174</v>
      </c>
      <c r="F31" s="383">
        <v>16</v>
      </c>
      <c r="G31" s="383">
        <v>65</v>
      </c>
      <c r="H31" s="383">
        <v>36</v>
      </c>
      <c r="I31" s="383">
        <v>2.5</v>
      </c>
      <c r="J31" s="383">
        <v>29</v>
      </c>
      <c r="K31" s="383">
        <v>10</v>
      </c>
      <c r="L31" s="383">
        <v>86</v>
      </c>
      <c r="M31" s="383">
        <v>103</v>
      </c>
      <c r="N31" s="383">
        <v>55</v>
      </c>
      <c r="O31" s="383">
        <v>36</v>
      </c>
      <c r="P31" s="383">
        <v>44</v>
      </c>
      <c r="Q31" s="383">
        <v>23</v>
      </c>
      <c r="R31" s="384"/>
      <c r="S31" s="384"/>
      <c r="T31" s="384"/>
      <c r="U31" s="384"/>
      <c r="V31" s="20">
        <f t="shared" si="0"/>
        <v>39</v>
      </c>
      <c r="W31" s="20">
        <f t="shared" si="1"/>
        <v>13.833333333333334</v>
      </c>
      <c r="X31" s="20">
        <f t="shared" si="2"/>
        <v>81.333333333333329</v>
      </c>
      <c r="Y31" s="67">
        <f t="shared" si="3"/>
        <v>34.333333333333336</v>
      </c>
      <c r="Z31" s="117"/>
      <c r="AA31" s="106"/>
      <c r="AB31" s="106"/>
      <c r="AC31" s="106"/>
      <c r="AD31" s="106"/>
      <c r="AE31" s="106"/>
      <c r="AF31" s="106"/>
      <c r="AG31" s="106"/>
      <c r="AH31" s="106"/>
      <c r="AI31" s="108"/>
      <c r="AJ31" s="108"/>
    </row>
    <row r="32" spans="1:36" s="50" customFormat="1" ht="18.75" x14ac:dyDescent="0.25">
      <c r="A32" s="127"/>
      <c r="B32" s="130"/>
      <c r="C32" s="255"/>
      <c r="D32" s="246"/>
      <c r="E32" s="385" t="s">
        <v>175</v>
      </c>
      <c r="F32" s="385">
        <v>15</v>
      </c>
      <c r="G32" s="385">
        <v>25</v>
      </c>
      <c r="H32" s="385">
        <v>28</v>
      </c>
      <c r="I32" s="385">
        <v>10</v>
      </c>
      <c r="J32" s="385">
        <v>8</v>
      </c>
      <c r="K32" s="385">
        <v>6</v>
      </c>
      <c r="L32" s="385">
        <v>28</v>
      </c>
      <c r="M32" s="385">
        <v>66</v>
      </c>
      <c r="N32" s="385">
        <v>52</v>
      </c>
      <c r="O32" s="385">
        <v>29</v>
      </c>
      <c r="P32" s="385">
        <v>21</v>
      </c>
      <c r="Q32" s="385">
        <v>37</v>
      </c>
      <c r="R32" s="386"/>
      <c r="S32" s="386"/>
      <c r="T32" s="386"/>
      <c r="U32" s="386"/>
      <c r="V32" s="20">
        <f t="shared" si="0"/>
        <v>22.666666666666668</v>
      </c>
      <c r="W32" s="20">
        <f t="shared" si="1"/>
        <v>8</v>
      </c>
      <c r="X32" s="20">
        <f t="shared" si="2"/>
        <v>48.666666666666664</v>
      </c>
      <c r="Y32" s="67">
        <f t="shared" si="3"/>
        <v>29</v>
      </c>
      <c r="Z32" s="117"/>
      <c r="AA32" s="106"/>
      <c r="AB32" s="106"/>
      <c r="AC32" s="106"/>
      <c r="AD32" s="106"/>
      <c r="AE32" s="106"/>
      <c r="AF32" s="106"/>
      <c r="AG32" s="106"/>
      <c r="AH32" s="106"/>
      <c r="AI32" s="108"/>
      <c r="AJ32" s="108"/>
    </row>
    <row r="33" spans="1:36" s="50" customFormat="1" ht="18.75" x14ac:dyDescent="0.25">
      <c r="A33" s="127"/>
      <c r="B33" s="130"/>
      <c r="C33" s="255"/>
      <c r="D33" s="246"/>
      <c r="E33" s="383" t="s">
        <v>176</v>
      </c>
      <c r="F33" s="383">
        <v>1.5</v>
      </c>
      <c r="G33" s="383">
        <v>8</v>
      </c>
      <c r="H33" s="383">
        <v>34</v>
      </c>
      <c r="I33" s="383">
        <v>3</v>
      </c>
      <c r="J33" s="383">
        <v>7</v>
      </c>
      <c r="K33" s="383">
        <v>26</v>
      </c>
      <c r="L33" s="383">
        <v>3</v>
      </c>
      <c r="M33" s="383">
        <v>6</v>
      </c>
      <c r="N33" s="383">
        <v>41</v>
      </c>
      <c r="O33" s="383">
        <v>3</v>
      </c>
      <c r="P33" s="383">
        <v>4</v>
      </c>
      <c r="Q33" s="383">
        <v>34</v>
      </c>
      <c r="R33" s="384"/>
      <c r="S33" s="384"/>
      <c r="T33" s="384"/>
      <c r="U33" s="384"/>
      <c r="V33" s="20">
        <f t="shared" si="0"/>
        <v>14.5</v>
      </c>
      <c r="W33" s="20">
        <f t="shared" si="1"/>
        <v>12</v>
      </c>
      <c r="X33" s="20">
        <f t="shared" si="2"/>
        <v>16.666666666666668</v>
      </c>
      <c r="Y33" s="67">
        <f t="shared" si="3"/>
        <v>13.666666666666666</v>
      </c>
      <c r="Z33" s="117"/>
      <c r="AA33" s="106"/>
      <c r="AB33" s="106"/>
      <c r="AC33" s="106"/>
      <c r="AD33" s="106"/>
      <c r="AE33" s="106"/>
      <c r="AF33" s="106"/>
      <c r="AG33" s="106"/>
      <c r="AH33" s="106"/>
      <c r="AI33" s="108"/>
      <c r="AJ33" s="108"/>
    </row>
    <row r="34" spans="1:36" s="50" customFormat="1" ht="18.75" x14ac:dyDescent="0.25">
      <c r="A34" s="127"/>
      <c r="B34" s="130"/>
      <c r="C34" s="255"/>
      <c r="D34" s="246"/>
      <c r="E34" s="385" t="s">
        <v>177</v>
      </c>
      <c r="F34" s="385">
        <v>0</v>
      </c>
      <c r="G34" s="385">
        <v>0</v>
      </c>
      <c r="H34" s="385">
        <v>0</v>
      </c>
      <c r="I34" s="385">
        <v>0</v>
      </c>
      <c r="J34" s="385">
        <v>0</v>
      </c>
      <c r="K34" s="385">
        <v>0</v>
      </c>
      <c r="L34" s="385">
        <v>0</v>
      </c>
      <c r="M34" s="385">
        <v>0</v>
      </c>
      <c r="N34" s="385">
        <v>0</v>
      </c>
      <c r="O34" s="385">
        <v>0</v>
      </c>
      <c r="P34" s="385">
        <v>0</v>
      </c>
      <c r="Q34" s="385">
        <v>0</v>
      </c>
      <c r="R34" s="386"/>
      <c r="S34" s="386"/>
      <c r="T34" s="386"/>
      <c r="U34" s="386"/>
      <c r="V34" s="20">
        <f t="shared" si="0"/>
        <v>0</v>
      </c>
      <c r="W34" s="20">
        <f t="shared" si="1"/>
        <v>0</v>
      </c>
      <c r="X34" s="20">
        <f t="shared" si="2"/>
        <v>0</v>
      </c>
      <c r="Y34" s="67">
        <f t="shared" si="3"/>
        <v>0</v>
      </c>
      <c r="Z34" s="117"/>
      <c r="AA34" s="106"/>
      <c r="AB34" s="106"/>
      <c r="AC34" s="106"/>
      <c r="AD34" s="106"/>
      <c r="AE34" s="106"/>
      <c r="AF34" s="106"/>
      <c r="AG34" s="106"/>
      <c r="AH34" s="106"/>
      <c r="AI34" s="108"/>
      <c r="AJ34" s="108"/>
    </row>
    <row r="35" spans="1:36" s="50" customFormat="1" ht="18.75" x14ac:dyDescent="0.25">
      <c r="A35" s="127"/>
      <c r="B35" s="130"/>
      <c r="C35" s="255"/>
      <c r="D35" s="246"/>
      <c r="E35" s="383" t="s">
        <v>178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4"/>
      <c r="S35" s="384"/>
      <c r="T35" s="384"/>
      <c r="U35" s="384"/>
      <c r="V35" s="20">
        <f t="shared" si="0"/>
        <v>0</v>
      </c>
      <c r="W35" s="20">
        <f t="shared" si="1"/>
        <v>0</v>
      </c>
      <c r="X35" s="20">
        <f t="shared" si="2"/>
        <v>0</v>
      </c>
      <c r="Y35" s="67">
        <f t="shared" si="3"/>
        <v>0</v>
      </c>
      <c r="Z35" s="117"/>
      <c r="AA35" s="106"/>
      <c r="AB35" s="106"/>
      <c r="AC35" s="106"/>
      <c r="AD35" s="106"/>
      <c r="AE35" s="106"/>
      <c r="AF35" s="106"/>
      <c r="AG35" s="106"/>
      <c r="AH35" s="106"/>
      <c r="AI35" s="108"/>
      <c r="AJ35" s="108"/>
    </row>
    <row r="36" spans="1:36" s="50" customFormat="1" ht="18.75" x14ac:dyDescent="0.25">
      <c r="A36" s="127"/>
      <c r="B36" s="130"/>
      <c r="C36" s="255"/>
      <c r="D36" s="246"/>
      <c r="E36" s="385" t="s">
        <v>179</v>
      </c>
      <c r="F36" s="385">
        <v>62</v>
      </c>
      <c r="G36" s="385">
        <v>92</v>
      </c>
      <c r="H36" s="385">
        <v>56</v>
      </c>
      <c r="I36" s="385">
        <v>53</v>
      </c>
      <c r="J36" s="385">
        <v>67</v>
      </c>
      <c r="K36" s="385">
        <v>65</v>
      </c>
      <c r="L36" s="385">
        <v>12</v>
      </c>
      <c r="M36" s="385">
        <v>5</v>
      </c>
      <c r="N36" s="385">
        <v>4</v>
      </c>
      <c r="O36" s="385">
        <v>7</v>
      </c>
      <c r="P36" s="385">
        <v>5</v>
      </c>
      <c r="Q36" s="385">
        <v>14</v>
      </c>
      <c r="R36" s="386"/>
      <c r="S36" s="386"/>
      <c r="T36" s="386"/>
      <c r="U36" s="386"/>
      <c r="V36" s="20">
        <f t="shared" si="0"/>
        <v>70</v>
      </c>
      <c r="W36" s="20">
        <f t="shared" si="1"/>
        <v>61.666666666666664</v>
      </c>
      <c r="X36" s="20">
        <f t="shared" si="2"/>
        <v>7</v>
      </c>
      <c r="Y36" s="67">
        <f t="shared" si="3"/>
        <v>8.6666666666666661</v>
      </c>
      <c r="Z36" s="117"/>
      <c r="AA36" s="106"/>
      <c r="AB36" s="106"/>
      <c r="AC36" s="106"/>
      <c r="AD36" s="106"/>
      <c r="AE36" s="106"/>
      <c r="AF36" s="106"/>
      <c r="AG36" s="106"/>
      <c r="AH36" s="106"/>
      <c r="AI36" s="108"/>
      <c r="AJ36" s="108"/>
    </row>
    <row r="37" spans="1:36" s="50" customFormat="1" ht="18.75" x14ac:dyDescent="0.25">
      <c r="A37" s="127"/>
      <c r="B37" s="130"/>
      <c r="C37" s="255"/>
      <c r="D37" s="246"/>
      <c r="E37" s="383" t="s">
        <v>180</v>
      </c>
      <c r="F37" s="383">
        <v>88</v>
      </c>
      <c r="G37" s="383">
        <v>78</v>
      </c>
      <c r="H37" s="383">
        <v>85</v>
      </c>
      <c r="I37" s="383">
        <v>60</v>
      </c>
      <c r="J37" s="383">
        <v>99</v>
      </c>
      <c r="K37" s="383">
        <v>105</v>
      </c>
      <c r="L37" s="383">
        <v>70</v>
      </c>
      <c r="M37" s="383">
        <v>61</v>
      </c>
      <c r="N37" s="383">
        <v>77</v>
      </c>
      <c r="O37" s="383">
        <v>91</v>
      </c>
      <c r="P37" s="383">
        <v>82</v>
      </c>
      <c r="Q37" s="383">
        <v>84</v>
      </c>
      <c r="R37" s="384"/>
      <c r="S37" s="384"/>
      <c r="T37" s="384"/>
      <c r="U37" s="384"/>
      <c r="V37" s="20">
        <f t="shared" si="0"/>
        <v>83.666666666666671</v>
      </c>
      <c r="W37" s="20">
        <f t="shared" si="1"/>
        <v>88</v>
      </c>
      <c r="X37" s="20">
        <f t="shared" si="2"/>
        <v>69.333333333333329</v>
      </c>
      <c r="Y37" s="67">
        <f t="shared" si="3"/>
        <v>85.666666666666671</v>
      </c>
      <c r="Z37" s="117"/>
      <c r="AA37" s="106"/>
      <c r="AB37" s="106"/>
      <c r="AC37" s="106"/>
      <c r="AD37" s="106"/>
      <c r="AE37" s="106"/>
      <c r="AF37" s="106"/>
      <c r="AG37" s="106"/>
      <c r="AH37" s="106"/>
      <c r="AI37" s="108"/>
      <c r="AJ37" s="108"/>
    </row>
    <row r="38" spans="1:36" s="50" customFormat="1" ht="18.75" x14ac:dyDescent="0.25">
      <c r="A38" s="127"/>
      <c r="B38" s="130"/>
      <c r="C38" s="255"/>
      <c r="D38" s="246"/>
      <c r="E38" s="385" t="s">
        <v>181</v>
      </c>
      <c r="F38" s="385"/>
      <c r="G38" s="385"/>
      <c r="H38" s="385">
        <v>12</v>
      </c>
      <c r="I38" s="385"/>
      <c r="J38" s="385"/>
      <c r="K38" s="385">
        <v>4</v>
      </c>
      <c r="L38" s="385">
        <v>9</v>
      </c>
      <c r="M38" s="385"/>
      <c r="N38" s="385"/>
      <c r="O38" s="385">
        <v>2.5</v>
      </c>
      <c r="P38" s="385"/>
      <c r="Q38" s="385"/>
      <c r="R38" s="386"/>
      <c r="S38" s="386"/>
      <c r="T38" s="386"/>
      <c r="U38" s="386"/>
      <c r="V38" s="20">
        <f t="shared" si="0"/>
        <v>12</v>
      </c>
      <c r="W38" s="20">
        <f t="shared" si="1"/>
        <v>4</v>
      </c>
      <c r="X38" s="20">
        <f t="shared" si="2"/>
        <v>9</v>
      </c>
      <c r="Y38" s="67">
        <f t="shared" si="3"/>
        <v>2.5</v>
      </c>
      <c r="Z38" s="117"/>
      <c r="AA38" s="106"/>
      <c r="AB38" s="106"/>
      <c r="AC38" s="106"/>
      <c r="AD38" s="106"/>
      <c r="AE38" s="106"/>
      <c r="AF38" s="106"/>
      <c r="AG38" s="106"/>
      <c r="AH38" s="106"/>
      <c r="AI38" s="108"/>
      <c r="AJ38" s="108"/>
    </row>
    <row r="39" spans="1:36" s="50" customFormat="1" ht="18.75" x14ac:dyDescent="0.25">
      <c r="A39" s="127"/>
      <c r="B39" s="130"/>
      <c r="C39" s="255"/>
      <c r="D39" s="246"/>
      <c r="E39" s="383" t="s">
        <v>182</v>
      </c>
      <c r="F39" s="383">
        <v>12</v>
      </c>
      <c r="G39" s="383">
        <v>17</v>
      </c>
      <c r="H39" s="383">
        <v>3</v>
      </c>
      <c r="I39" s="383">
        <v>8</v>
      </c>
      <c r="J39" s="383">
        <v>7</v>
      </c>
      <c r="K39" s="383">
        <v>5</v>
      </c>
      <c r="L39" s="383">
        <v>2</v>
      </c>
      <c r="M39" s="383">
        <v>12</v>
      </c>
      <c r="N39" s="383">
        <v>7</v>
      </c>
      <c r="O39" s="383">
        <v>2</v>
      </c>
      <c r="P39" s="383">
        <v>5</v>
      </c>
      <c r="Q39" s="383">
        <v>22</v>
      </c>
      <c r="R39" s="384"/>
      <c r="S39" s="384"/>
      <c r="T39" s="384"/>
      <c r="U39" s="384"/>
      <c r="V39" s="20">
        <f t="shared" si="0"/>
        <v>10.666666666666666</v>
      </c>
      <c r="W39" s="20">
        <f t="shared" si="1"/>
        <v>6.666666666666667</v>
      </c>
      <c r="X39" s="20">
        <f t="shared" si="2"/>
        <v>7</v>
      </c>
      <c r="Y39" s="67">
        <f t="shared" si="3"/>
        <v>9.6666666666666661</v>
      </c>
      <c r="Z39" s="117"/>
      <c r="AA39" s="106"/>
      <c r="AB39" s="106"/>
      <c r="AC39" s="106"/>
      <c r="AD39" s="106"/>
      <c r="AE39" s="106"/>
      <c r="AF39" s="106"/>
      <c r="AG39" s="106"/>
      <c r="AH39" s="106"/>
      <c r="AI39" s="108"/>
      <c r="AJ39" s="108"/>
    </row>
    <row r="40" spans="1:36" s="50" customFormat="1" ht="18.75" x14ac:dyDescent="0.25">
      <c r="A40" s="127"/>
      <c r="B40" s="130"/>
      <c r="C40" s="255"/>
      <c r="D40" s="246"/>
      <c r="E40" s="385" t="s">
        <v>183</v>
      </c>
      <c r="F40" s="385">
        <v>32</v>
      </c>
      <c r="G40" s="385">
        <v>12</v>
      </c>
      <c r="H40" s="385">
        <v>27</v>
      </c>
      <c r="I40" s="385">
        <v>20</v>
      </c>
      <c r="J40" s="385">
        <v>27</v>
      </c>
      <c r="K40" s="385">
        <v>14</v>
      </c>
      <c r="L40" s="385">
        <v>14</v>
      </c>
      <c r="M40" s="385">
        <v>8</v>
      </c>
      <c r="N40" s="385">
        <v>26</v>
      </c>
      <c r="O40" s="385">
        <v>24</v>
      </c>
      <c r="P40" s="385">
        <v>19</v>
      </c>
      <c r="Q40" s="385">
        <v>34</v>
      </c>
      <c r="R40" s="386"/>
      <c r="S40" s="386"/>
      <c r="T40" s="386"/>
      <c r="U40" s="386"/>
      <c r="V40" s="20">
        <f t="shared" si="0"/>
        <v>23.666666666666668</v>
      </c>
      <c r="W40" s="20">
        <f t="shared" si="1"/>
        <v>20.333333333333332</v>
      </c>
      <c r="X40" s="20">
        <f t="shared" si="2"/>
        <v>16</v>
      </c>
      <c r="Y40" s="67">
        <f t="shared" si="3"/>
        <v>25.666666666666668</v>
      </c>
      <c r="Z40" s="117"/>
      <c r="AA40" s="106"/>
      <c r="AB40" s="106"/>
      <c r="AC40" s="106"/>
      <c r="AD40" s="106"/>
      <c r="AE40" s="106"/>
      <c r="AF40" s="106"/>
      <c r="AG40" s="106"/>
      <c r="AH40" s="106"/>
      <c r="AI40" s="108"/>
      <c r="AJ40" s="108"/>
    </row>
    <row r="41" spans="1:36" s="50" customFormat="1" ht="18.75" x14ac:dyDescent="0.25">
      <c r="A41" s="127"/>
      <c r="B41" s="130"/>
      <c r="C41" s="255"/>
      <c r="D41" s="246"/>
      <c r="E41" s="383" t="s">
        <v>184</v>
      </c>
      <c r="F41" s="383">
        <v>6</v>
      </c>
      <c r="G41" s="383">
        <v>2</v>
      </c>
      <c r="H41" s="383">
        <v>17</v>
      </c>
      <c r="I41" s="383">
        <v>6</v>
      </c>
      <c r="J41" s="383">
        <v>10</v>
      </c>
      <c r="K41" s="383">
        <v>6</v>
      </c>
      <c r="L41" s="383">
        <v>21</v>
      </c>
      <c r="M41" s="383">
        <v>15</v>
      </c>
      <c r="N41" s="383">
        <v>18</v>
      </c>
      <c r="O41" s="383">
        <v>5</v>
      </c>
      <c r="P41" s="383">
        <v>10</v>
      </c>
      <c r="Q41" s="383">
        <v>10</v>
      </c>
      <c r="R41" s="384"/>
      <c r="S41" s="384"/>
      <c r="T41" s="384"/>
      <c r="U41" s="384"/>
      <c r="V41" s="20">
        <f t="shared" si="0"/>
        <v>8.3333333333333339</v>
      </c>
      <c r="W41" s="20">
        <f t="shared" si="1"/>
        <v>7.333333333333333</v>
      </c>
      <c r="X41" s="20">
        <f t="shared" si="2"/>
        <v>18</v>
      </c>
      <c r="Y41" s="67">
        <f t="shared" si="3"/>
        <v>8.3333333333333339</v>
      </c>
      <c r="Z41" s="117"/>
      <c r="AA41" s="106"/>
      <c r="AB41" s="106"/>
      <c r="AC41" s="106"/>
      <c r="AD41" s="106"/>
      <c r="AE41" s="106"/>
      <c r="AF41" s="106"/>
      <c r="AG41" s="106"/>
      <c r="AH41" s="106"/>
      <c r="AI41" s="108"/>
      <c r="AJ41" s="108"/>
    </row>
    <row r="42" spans="1:36" s="50" customFormat="1" ht="18.75" x14ac:dyDescent="0.25">
      <c r="A42" s="127"/>
      <c r="B42" s="130"/>
      <c r="C42" s="255"/>
      <c r="D42" s="246"/>
      <c r="E42" s="385" t="s">
        <v>185</v>
      </c>
      <c r="F42" s="385"/>
      <c r="G42" s="385"/>
      <c r="H42" s="385"/>
      <c r="I42" s="385"/>
      <c r="J42" s="385"/>
      <c r="K42" s="385"/>
      <c r="L42" s="385">
        <v>62</v>
      </c>
      <c r="M42" s="385">
        <v>33</v>
      </c>
      <c r="N42" s="385">
        <v>46</v>
      </c>
      <c r="O42" s="385">
        <v>50</v>
      </c>
      <c r="P42" s="385">
        <v>32</v>
      </c>
      <c r="Q42" s="385">
        <v>44</v>
      </c>
      <c r="R42" s="386"/>
      <c r="S42" s="386"/>
      <c r="T42" s="386"/>
      <c r="U42" s="386"/>
      <c r="V42" s="20">
        <f t="shared" si="0"/>
        <v>0</v>
      </c>
      <c r="W42" s="20">
        <f t="shared" si="1"/>
        <v>0</v>
      </c>
      <c r="X42" s="20">
        <f t="shared" si="2"/>
        <v>47</v>
      </c>
      <c r="Y42" s="67">
        <f t="shared" si="3"/>
        <v>42</v>
      </c>
      <c r="Z42" s="117"/>
      <c r="AA42" s="106"/>
      <c r="AB42" s="106"/>
      <c r="AC42" s="106"/>
      <c r="AD42" s="106"/>
      <c r="AE42" s="106"/>
      <c r="AF42" s="106"/>
      <c r="AG42" s="106"/>
      <c r="AH42" s="106"/>
      <c r="AI42" s="108"/>
      <c r="AJ42" s="108"/>
    </row>
    <row r="43" spans="1:36" s="50" customFormat="1" ht="19.5" thickBot="1" x14ac:dyDescent="0.3">
      <c r="A43" s="128"/>
      <c r="B43" s="131"/>
      <c r="C43" s="256"/>
      <c r="D43" s="247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0"/>
      <c r="S43" s="390"/>
      <c r="T43" s="390"/>
      <c r="U43" s="390"/>
      <c r="V43" s="21">
        <f t="shared" si="0"/>
        <v>0</v>
      </c>
      <c r="W43" s="21">
        <f t="shared" si="1"/>
        <v>0</v>
      </c>
      <c r="X43" s="21">
        <f t="shared" si="2"/>
        <v>0</v>
      </c>
      <c r="Y43" s="68">
        <f t="shared" si="3"/>
        <v>0</v>
      </c>
      <c r="Z43" s="118"/>
      <c r="AA43" s="104"/>
      <c r="AB43" s="104"/>
      <c r="AC43" s="104"/>
      <c r="AD43" s="104"/>
      <c r="AE43" s="104"/>
      <c r="AF43" s="104"/>
      <c r="AG43" s="104"/>
      <c r="AH43" s="104"/>
      <c r="AI43" s="109"/>
      <c r="AJ43" s="109"/>
    </row>
    <row r="44" spans="1:36" s="50" customFormat="1" ht="18.75" x14ac:dyDescent="0.25">
      <c r="A44" s="123">
        <v>3</v>
      </c>
      <c r="B44" s="124" t="s">
        <v>17</v>
      </c>
      <c r="C44" s="119">
        <v>400</v>
      </c>
      <c r="D44" s="238">
        <f>400*0.9</f>
        <v>360</v>
      </c>
      <c r="E44" s="392" t="s">
        <v>186</v>
      </c>
      <c r="F44" s="392">
        <v>30</v>
      </c>
      <c r="G44" s="392">
        <v>22</v>
      </c>
      <c r="H44" s="392">
        <v>12</v>
      </c>
      <c r="I44" s="392">
        <v>4</v>
      </c>
      <c r="J44" s="392">
        <v>2</v>
      </c>
      <c r="K44" s="392">
        <v>19</v>
      </c>
      <c r="L44" s="392">
        <v>45</v>
      </c>
      <c r="M44" s="392">
        <v>43</v>
      </c>
      <c r="N44" s="392">
        <v>53</v>
      </c>
      <c r="O44" s="392">
        <v>30</v>
      </c>
      <c r="P44" s="392">
        <v>49</v>
      </c>
      <c r="Q44" s="392">
        <v>34</v>
      </c>
      <c r="R44" s="393">
        <v>390</v>
      </c>
      <c r="S44" s="393">
        <v>390</v>
      </c>
      <c r="T44" s="393">
        <v>410</v>
      </c>
      <c r="U44" s="393">
        <v>410</v>
      </c>
      <c r="V44" s="22">
        <f t="shared" si="0"/>
        <v>21.333333333333332</v>
      </c>
      <c r="W44" s="22">
        <f t="shared" si="1"/>
        <v>8.3333333333333339</v>
      </c>
      <c r="X44" s="22">
        <f t="shared" si="2"/>
        <v>47</v>
      </c>
      <c r="Y44" s="69">
        <f t="shared" si="3"/>
        <v>37.666666666666664</v>
      </c>
      <c r="Z44" s="125">
        <f>SUM(V44:V48)</f>
        <v>21.333333333333332</v>
      </c>
      <c r="AA44" s="103">
        <f>SUM(W44:W48)</f>
        <v>8.3333333333333339</v>
      </c>
      <c r="AB44" s="103">
        <f>SUM(X44:X48)</f>
        <v>47</v>
      </c>
      <c r="AC44" s="103">
        <f>SUM(Y44:Y48)</f>
        <v>37.666666666666664</v>
      </c>
      <c r="AD44" s="105">
        <f t="shared" ref="AD44" si="8">Z44*0.38*0.9*SQRT(3)</f>
        <v>12.637042692022527</v>
      </c>
      <c r="AE44" s="105">
        <f t="shared" si="6"/>
        <v>4.936344801571301</v>
      </c>
      <c r="AF44" s="105">
        <f t="shared" si="6"/>
        <v>27.840984680862135</v>
      </c>
      <c r="AG44" s="105">
        <f t="shared" si="6"/>
        <v>22.312278503102274</v>
      </c>
      <c r="AH44" s="103">
        <f>MAX(Z44:AC48)</f>
        <v>47</v>
      </c>
      <c r="AI44" s="107">
        <f t="shared" ref="AI44" si="9">AH44*0.38*0.9*SQRT(3)</f>
        <v>27.840984680862135</v>
      </c>
      <c r="AJ44" s="107">
        <f>D44-AI44</f>
        <v>332.15901531913789</v>
      </c>
    </row>
    <row r="45" spans="1:36" s="50" customFormat="1" ht="18.75" x14ac:dyDescent="0.25">
      <c r="A45" s="111"/>
      <c r="B45" s="114"/>
      <c r="C45" s="120"/>
      <c r="D45" s="239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6"/>
      <c r="S45" s="386"/>
      <c r="T45" s="386"/>
      <c r="U45" s="386"/>
      <c r="V45" s="20">
        <f t="shared" si="0"/>
        <v>0</v>
      </c>
      <c r="W45" s="20">
        <f t="shared" si="1"/>
        <v>0</v>
      </c>
      <c r="X45" s="20">
        <f t="shared" si="2"/>
        <v>0</v>
      </c>
      <c r="Y45" s="67">
        <f t="shared" si="3"/>
        <v>0</v>
      </c>
      <c r="Z45" s="117"/>
      <c r="AA45" s="106"/>
      <c r="AB45" s="106"/>
      <c r="AC45" s="106"/>
      <c r="AD45" s="106"/>
      <c r="AE45" s="106"/>
      <c r="AF45" s="106"/>
      <c r="AG45" s="106"/>
      <c r="AH45" s="106"/>
      <c r="AI45" s="108"/>
      <c r="AJ45" s="108"/>
    </row>
    <row r="46" spans="1:36" s="50" customFormat="1" ht="18.75" x14ac:dyDescent="0.25">
      <c r="A46" s="111"/>
      <c r="B46" s="114"/>
      <c r="C46" s="120"/>
      <c r="D46" s="239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4"/>
      <c r="S46" s="384"/>
      <c r="T46" s="384"/>
      <c r="U46" s="384"/>
      <c r="V46" s="20">
        <f t="shared" si="0"/>
        <v>0</v>
      </c>
      <c r="W46" s="20">
        <f t="shared" si="1"/>
        <v>0</v>
      </c>
      <c r="X46" s="20">
        <f t="shared" si="2"/>
        <v>0</v>
      </c>
      <c r="Y46" s="67">
        <f t="shared" si="3"/>
        <v>0</v>
      </c>
      <c r="Z46" s="117"/>
      <c r="AA46" s="106"/>
      <c r="AB46" s="106"/>
      <c r="AC46" s="106"/>
      <c r="AD46" s="106"/>
      <c r="AE46" s="106"/>
      <c r="AF46" s="106"/>
      <c r="AG46" s="106"/>
      <c r="AH46" s="106"/>
      <c r="AI46" s="108"/>
      <c r="AJ46" s="108"/>
    </row>
    <row r="47" spans="1:36" s="50" customFormat="1" ht="18.75" x14ac:dyDescent="0.25">
      <c r="A47" s="111"/>
      <c r="B47" s="114"/>
      <c r="C47" s="120"/>
      <c r="D47" s="239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6"/>
      <c r="S47" s="386"/>
      <c r="T47" s="386"/>
      <c r="U47" s="386"/>
      <c r="V47" s="20">
        <f t="shared" si="0"/>
        <v>0</v>
      </c>
      <c r="W47" s="20">
        <f t="shared" si="1"/>
        <v>0</v>
      </c>
      <c r="X47" s="20">
        <f t="shared" si="2"/>
        <v>0</v>
      </c>
      <c r="Y47" s="67">
        <f t="shared" si="3"/>
        <v>0</v>
      </c>
      <c r="Z47" s="117"/>
      <c r="AA47" s="106"/>
      <c r="AB47" s="106"/>
      <c r="AC47" s="106"/>
      <c r="AD47" s="106"/>
      <c r="AE47" s="106"/>
      <c r="AF47" s="106"/>
      <c r="AG47" s="106"/>
      <c r="AH47" s="106"/>
      <c r="AI47" s="108"/>
      <c r="AJ47" s="108"/>
    </row>
    <row r="48" spans="1:36" s="50" customFormat="1" ht="19.5" thickBot="1" x14ac:dyDescent="0.3">
      <c r="A48" s="112"/>
      <c r="B48" s="115"/>
      <c r="C48" s="121"/>
      <c r="D48" s="24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0"/>
      <c r="S48" s="390"/>
      <c r="T48" s="390"/>
      <c r="U48" s="390"/>
      <c r="V48" s="21">
        <f t="shared" si="0"/>
        <v>0</v>
      </c>
      <c r="W48" s="21">
        <f t="shared" si="1"/>
        <v>0</v>
      </c>
      <c r="X48" s="21">
        <f t="shared" si="2"/>
        <v>0</v>
      </c>
      <c r="Y48" s="68">
        <f t="shared" si="3"/>
        <v>0</v>
      </c>
      <c r="Z48" s="118"/>
      <c r="AA48" s="104"/>
      <c r="AB48" s="104"/>
      <c r="AC48" s="104"/>
      <c r="AD48" s="104"/>
      <c r="AE48" s="104"/>
      <c r="AF48" s="104"/>
      <c r="AG48" s="104"/>
      <c r="AH48" s="104"/>
      <c r="AI48" s="109"/>
      <c r="AJ48" s="109"/>
    </row>
    <row r="49" spans="1:36" s="50" customFormat="1" ht="18.75" x14ac:dyDescent="0.25">
      <c r="A49" s="110">
        <v>4</v>
      </c>
      <c r="B49" s="113" t="s">
        <v>21</v>
      </c>
      <c r="C49" s="119">
        <v>100</v>
      </c>
      <c r="D49" s="238">
        <f>100*0.9</f>
        <v>90</v>
      </c>
      <c r="E49" s="381" t="s">
        <v>122</v>
      </c>
      <c r="F49" s="381">
        <v>11</v>
      </c>
      <c r="G49" s="381">
        <v>4</v>
      </c>
      <c r="H49" s="381">
        <v>5</v>
      </c>
      <c r="I49" s="381">
        <v>11</v>
      </c>
      <c r="J49" s="381">
        <v>3</v>
      </c>
      <c r="K49" s="381">
        <v>4</v>
      </c>
      <c r="L49" s="381">
        <v>0.4</v>
      </c>
      <c r="M49" s="381">
        <v>0.2</v>
      </c>
      <c r="N49" s="381">
        <v>0.2</v>
      </c>
      <c r="O49" s="381">
        <v>2.8</v>
      </c>
      <c r="P49" s="381">
        <v>1</v>
      </c>
      <c r="Q49" s="381">
        <v>6</v>
      </c>
      <c r="R49" s="389">
        <v>355</v>
      </c>
      <c r="S49" s="389">
        <v>355</v>
      </c>
      <c r="T49" s="389">
        <v>393</v>
      </c>
      <c r="U49" s="389">
        <v>389</v>
      </c>
      <c r="V49" s="19">
        <f t="shared" si="0"/>
        <v>6.666666666666667</v>
      </c>
      <c r="W49" s="19">
        <f t="shared" si="1"/>
        <v>6</v>
      </c>
      <c r="X49" s="19">
        <f t="shared" si="2"/>
        <v>0.26666666666666666</v>
      </c>
      <c r="Y49" s="66">
        <f t="shared" si="3"/>
        <v>3.2666666666666671</v>
      </c>
      <c r="Z49" s="116">
        <f>SUM(V49:V50)</f>
        <v>8.6666666666666679</v>
      </c>
      <c r="AA49" s="105">
        <f>SUM(W49:W50)</f>
        <v>7.666666666666667</v>
      </c>
      <c r="AB49" s="105">
        <f>SUM(X49:X50)</f>
        <v>3.9666666666666663</v>
      </c>
      <c r="AC49" s="105">
        <f>SUM(Y49:Y50)</f>
        <v>3.666666666666667</v>
      </c>
      <c r="AD49" s="105">
        <f t="shared" ref="AD49" si="10">Z49*0.38*0.9*SQRT(3)</f>
        <v>5.133798593634153</v>
      </c>
      <c r="AE49" s="105">
        <f t="shared" si="6"/>
        <v>4.5414372174455968</v>
      </c>
      <c r="AF49" s="105">
        <f t="shared" si="6"/>
        <v>2.3497001255479386</v>
      </c>
      <c r="AG49" s="105">
        <f t="shared" si="6"/>
        <v>2.1719917126913724</v>
      </c>
      <c r="AH49" s="105">
        <f>MAX(Z49:AC50)</f>
        <v>8.6666666666666679</v>
      </c>
      <c r="AI49" s="107">
        <f t="shared" ref="AI49" si="11">AH49*0.38*0.9*SQRT(3)</f>
        <v>5.133798593634153</v>
      </c>
      <c r="AJ49" s="107">
        <f>D49-AI49</f>
        <v>84.866201406365846</v>
      </c>
    </row>
    <row r="50" spans="1:36" s="50" customFormat="1" ht="19.5" thickBot="1" x14ac:dyDescent="0.3">
      <c r="A50" s="112"/>
      <c r="B50" s="115"/>
      <c r="C50" s="121"/>
      <c r="D50" s="240"/>
      <c r="E50" s="391" t="s">
        <v>187</v>
      </c>
      <c r="F50" s="391">
        <v>2</v>
      </c>
      <c r="G50" s="391">
        <v>2</v>
      </c>
      <c r="H50" s="391">
        <v>2</v>
      </c>
      <c r="I50" s="391">
        <v>1</v>
      </c>
      <c r="J50" s="391">
        <v>2</v>
      </c>
      <c r="K50" s="391">
        <v>2</v>
      </c>
      <c r="L50" s="391">
        <v>3</v>
      </c>
      <c r="M50" s="391">
        <v>1.5</v>
      </c>
      <c r="N50" s="391">
        <v>6.6</v>
      </c>
      <c r="O50" s="391">
        <v>0.5</v>
      </c>
      <c r="P50" s="391">
        <v>0.2</v>
      </c>
      <c r="Q50" s="391">
        <v>0.5</v>
      </c>
      <c r="R50" s="390"/>
      <c r="S50" s="390"/>
      <c r="T50" s="390"/>
      <c r="U50" s="390"/>
      <c r="V50" s="21">
        <f t="shared" si="0"/>
        <v>2</v>
      </c>
      <c r="W50" s="21">
        <f t="shared" si="1"/>
        <v>1.6666666666666667</v>
      </c>
      <c r="X50" s="21">
        <f t="shared" si="2"/>
        <v>3.6999999999999997</v>
      </c>
      <c r="Y50" s="68">
        <f t="shared" si="3"/>
        <v>0.39999999999999997</v>
      </c>
      <c r="Z50" s="118"/>
      <c r="AA50" s="104"/>
      <c r="AB50" s="104"/>
      <c r="AC50" s="104"/>
      <c r="AD50" s="104"/>
      <c r="AE50" s="104"/>
      <c r="AF50" s="104"/>
      <c r="AG50" s="104"/>
      <c r="AH50" s="104"/>
      <c r="AI50" s="109"/>
      <c r="AJ50" s="109"/>
    </row>
    <row r="51" spans="1:36" s="50" customFormat="1" ht="18.75" x14ac:dyDescent="0.25">
      <c r="A51" s="123">
        <v>5</v>
      </c>
      <c r="B51" s="124" t="s">
        <v>29</v>
      </c>
      <c r="C51" s="249">
        <v>250.4</v>
      </c>
      <c r="D51" s="238">
        <f>(250+400)*0.9</f>
        <v>585</v>
      </c>
      <c r="E51" s="392" t="s">
        <v>188</v>
      </c>
      <c r="F51" s="392">
        <v>8</v>
      </c>
      <c r="G51" s="392">
        <v>10</v>
      </c>
      <c r="H51" s="392">
        <v>11</v>
      </c>
      <c r="I51" s="392">
        <v>10</v>
      </c>
      <c r="J51" s="392">
        <v>10</v>
      </c>
      <c r="K51" s="392">
        <v>8</v>
      </c>
      <c r="L51" s="392">
        <v>8</v>
      </c>
      <c r="M51" s="392">
        <v>12</v>
      </c>
      <c r="N51" s="392">
        <v>15</v>
      </c>
      <c r="O51" s="392">
        <v>15</v>
      </c>
      <c r="P51" s="392">
        <v>9</v>
      </c>
      <c r="Q51" s="392">
        <v>10</v>
      </c>
      <c r="R51" s="393">
        <v>392</v>
      </c>
      <c r="S51" s="393">
        <v>393</v>
      </c>
      <c r="T51" s="393">
        <v>290</v>
      </c>
      <c r="U51" s="393">
        <v>389</v>
      </c>
      <c r="V51" s="22">
        <f t="shared" ref="V51:V75" si="12">IF(AND(F51=0,G51=0,H51=0),0,IF(AND(F51=0,G51=0),H51,IF(AND(F51=0,H51=0),G51,IF(AND(G51=0,H51=0),F51,IF(F51=0,(G51+H51)/2,IF(G51=0,(F51+H51)/2,IF(H51=0,(F51+G51)/2,(F51+G51+H51)/3)))))))</f>
        <v>9.6666666666666661</v>
      </c>
      <c r="W51" s="22">
        <f t="shared" ref="W51:W75" si="13">IF(AND(I51=0,J51=0,K51=0),0,IF(AND(I51=0,J51=0),K51,IF(AND(I51=0,K51=0),J51,IF(AND(J51=0,K51=0),I51,IF(I51=0,(J51+K51)/2,IF(J51=0,(I51+K51)/2,IF(K51=0,(I51+J51)/2,(I51+J51+K51)/3)))))))</f>
        <v>9.3333333333333339</v>
      </c>
      <c r="X51" s="22">
        <f t="shared" ref="X51:X75" si="14">IF(AND(L51=0,M51=0,N51=0),0,IF(AND(L51=0,M51=0),N51,IF(AND(L51=0,N51=0),M51,IF(AND(M51=0,N51=0),L51,IF(L51=0,(M51+N51)/2,IF(M51=0,(L51+N51)/2,IF(N51=0,(L51+M51)/2,(L51+M51+N51)/3)))))))</f>
        <v>11.666666666666666</v>
      </c>
      <c r="Y51" s="69">
        <f t="shared" ref="Y51:Y75" si="15">IF(AND(O51=0,P51=0,Q51=0),0,IF(AND(O51=0,P51=0),Q51,IF(AND(O51=0,Q51=0),P51,IF(AND(P51=0,Q51=0),O51,IF(O51=0,(P51+Q51)/2,IF(P51=0,(O51+Q51)/2,IF(Q51=0,(O51+P51)/2,(O51+P51+Q51)/3)))))))</f>
        <v>11.333333333333334</v>
      </c>
      <c r="Z51" s="125">
        <f>SUM(V51:V62)</f>
        <v>61.666666666666664</v>
      </c>
      <c r="AA51" s="103">
        <f>SUM(W51:W62)</f>
        <v>87</v>
      </c>
      <c r="AB51" s="103">
        <f>SUM(X51:X62)</f>
        <v>101.5</v>
      </c>
      <c r="AC51" s="103">
        <f>SUM(Y51:Y62)</f>
        <v>144.83333333333334</v>
      </c>
      <c r="AD51" s="103">
        <f t="shared" ref="AD51" si="16">Z51*0.38*0.9*SQRT(3)</f>
        <v>36.528951531627619</v>
      </c>
      <c r="AE51" s="103">
        <f t="shared" si="6"/>
        <v>51.535439728404377</v>
      </c>
      <c r="AF51" s="103">
        <f t="shared" si="6"/>
        <v>60.124679683138439</v>
      </c>
      <c r="AG51" s="103">
        <f t="shared" si="6"/>
        <v>85.793672651309194</v>
      </c>
      <c r="AH51" s="103">
        <f>MAX(Z51:AC62)</f>
        <v>144.83333333333334</v>
      </c>
      <c r="AI51" s="122">
        <f t="shared" ref="AI51" si="17">AH51*0.38*0.9*SQRT(3)</f>
        <v>85.793672651309194</v>
      </c>
      <c r="AJ51" s="122">
        <f>D51-AI51</f>
        <v>499.20632734869082</v>
      </c>
    </row>
    <row r="52" spans="1:36" s="50" customFormat="1" ht="18.75" x14ac:dyDescent="0.25">
      <c r="A52" s="111"/>
      <c r="B52" s="114"/>
      <c r="C52" s="250"/>
      <c r="D52" s="239"/>
      <c r="E52" s="383" t="s">
        <v>189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/>
      <c r="M52" s="383"/>
      <c r="N52" s="383">
        <v>10</v>
      </c>
      <c r="O52" s="383"/>
      <c r="P52" s="383"/>
      <c r="Q52" s="383">
        <v>1</v>
      </c>
      <c r="R52" s="384"/>
      <c r="S52" s="384"/>
      <c r="T52" s="384"/>
      <c r="U52" s="384"/>
      <c r="V52" s="20">
        <f t="shared" si="12"/>
        <v>0</v>
      </c>
      <c r="W52" s="20">
        <f t="shared" si="13"/>
        <v>0</v>
      </c>
      <c r="X52" s="20">
        <f t="shared" si="14"/>
        <v>10</v>
      </c>
      <c r="Y52" s="67">
        <f t="shared" si="15"/>
        <v>1</v>
      </c>
      <c r="Z52" s="117"/>
      <c r="AA52" s="106"/>
      <c r="AB52" s="106"/>
      <c r="AC52" s="106"/>
      <c r="AD52" s="106"/>
      <c r="AE52" s="106"/>
      <c r="AF52" s="106"/>
      <c r="AG52" s="106"/>
      <c r="AH52" s="106"/>
      <c r="AI52" s="108"/>
      <c r="AJ52" s="108"/>
    </row>
    <row r="53" spans="1:36" s="50" customFormat="1" ht="18.75" x14ac:dyDescent="0.25">
      <c r="A53" s="111"/>
      <c r="B53" s="114"/>
      <c r="C53" s="250"/>
      <c r="D53" s="239"/>
      <c r="E53" s="385" t="s">
        <v>190</v>
      </c>
      <c r="F53" s="385">
        <v>5</v>
      </c>
      <c r="G53" s="385">
        <v>1</v>
      </c>
      <c r="H53" s="385">
        <v>9</v>
      </c>
      <c r="I53" s="385">
        <v>4</v>
      </c>
      <c r="J53" s="385">
        <v>1</v>
      </c>
      <c r="K53" s="385">
        <v>11</v>
      </c>
      <c r="L53" s="385">
        <v>23</v>
      </c>
      <c r="M53" s="385">
        <v>12</v>
      </c>
      <c r="N53" s="385">
        <v>0</v>
      </c>
      <c r="O53" s="385">
        <v>25</v>
      </c>
      <c r="P53" s="385">
        <v>8</v>
      </c>
      <c r="Q53" s="385">
        <v>0</v>
      </c>
      <c r="R53" s="384"/>
      <c r="S53" s="384"/>
      <c r="T53" s="384"/>
      <c r="U53" s="384"/>
      <c r="V53" s="20">
        <f t="shared" si="12"/>
        <v>5</v>
      </c>
      <c r="W53" s="20">
        <f t="shared" si="13"/>
        <v>5.333333333333333</v>
      </c>
      <c r="X53" s="20">
        <f t="shared" si="14"/>
        <v>17.5</v>
      </c>
      <c r="Y53" s="67">
        <f t="shared" si="15"/>
        <v>16.5</v>
      </c>
      <c r="Z53" s="117"/>
      <c r="AA53" s="106"/>
      <c r="AB53" s="106"/>
      <c r="AC53" s="106"/>
      <c r="AD53" s="106"/>
      <c r="AE53" s="106"/>
      <c r="AF53" s="106"/>
      <c r="AG53" s="106"/>
      <c r="AH53" s="106"/>
      <c r="AI53" s="108"/>
      <c r="AJ53" s="108"/>
    </row>
    <row r="54" spans="1:36" s="50" customFormat="1" ht="18.75" x14ac:dyDescent="0.25">
      <c r="A54" s="111"/>
      <c r="B54" s="114"/>
      <c r="C54" s="250"/>
      <c r="D54" s="239"/>
      <c r="E54" s="383" t="s">
        <v>159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45</v>
      </c>
      <c r="P54" s="383">
        <v>28</v>
      </c>
      <c r="Q54" s="383">
        <v>20</v>
      </c>
      <c r="R54" s="384"/>
      <c r="S54" s="384"/>
      <c r="T54" s="384"/>
      <c r="U54" s="384"/>
      <c r="V54" s="20">
        <f t="shared" si="12"/>
        <v>0</v>
      </c>
      <c r="W54" s="20">
        <f t="shared" si="13"/>
        <v>0</v>
      </c>
      <c r="X54" s="20">
        <f t="shared" si="14"/>
        <v>0</v>
      </c>
      <c r="Y54" s="67">
        <f t="shared" si="15"/>
        <v>31</v>
      </c>
      <c r="Z54" s="117"/>
      <c r="AA54" s="106"/>
      <c r="AB54" s="106"/>
      <c r="AC54" s="106"/>
      <c r="AD54" s="106"/>
      <c r="AE54" s="106"/>
      <c r="AF54" s="106"/>
      <c r="AG54" s="106"/>
      <c r="AH54" s="106"/>
      <c r="AI54" s="108"/>
      <c r="AJ54" s="108"/>
    </row>
    <row r="55" spans="1:36" s="50" customFormat="1" ht="18.75" x14ac:dyDescent="0.25">
      <c r="A55" s="111"/>
      <c r="B55" s="114"/>
      <c r="C55" s="250"/>
      <c r="D55" s="239"/>
      <c r="E55" s="385" t="s">
        <v>191</v>
      </c>
      <c r="F55" s="385">
        <v>13</v>
      </c>
      <c r="G55" s="385">
        <v>10</v>
      </c>
      <c r="H55" s="385">
        <v>11</v>
      </c>
      <c r="I55" s="385">
        <v>12</v>
      </c>
      <c r="J55" s="385">
        <v>28</v>
      </c>
      <c r="K55" s="385">
        <v>36</v>
      </c>
      <c r="L55" s="385">
        <v>12</v>
      </c>
      <c r="M55" s="385">
        <v>18</v>
      </c>
      <c r="N55" s="385">
        <v>14</v>
      </c>
      <c r="O55" s="385">
        <v>33</v>
      </c>
      <c r="P55" s="385">
        <v>21</v>
      </c>
      <c r="Q55" s="385">
        <v>29</v>
      </c>
      <c r="R55" s="386"/>
      <c r="S55" s="386"/>
      <c r="T55" s="386"/>
      <c r="U55" s="386"/>
      <c r="V55" s="20">
        <f t="shared" si="12"/>
        <v>11.333333333333334</v>
      </c>
      <c r="W55" s="20">
        <f t="shared" si="13"/>
        <v>25.333333333333332</v>
      </c>
      <c r="X55" s="20">
        <f t="shared" si="14"/>
        <v>14.666666666666666</v>
      </c>
      <c r="Y55" s="67">
        <f t="shared" si="15"/>
        <v>27.666666666666668</v>
      </c>
      <c r="Z55" s="117"/>
      <c r="AA55" s="106"/>
      <c r="AB55" s="106"/>
      <c r="AC55" s="106"/>
      <c r="AD55" s="106"/>
      <c r="AE55" s="106"/>
      <c r="AF55" s="106"/>
      <c r="AG55" s="106"/>
      <c r="AH55" s="106"/>
      <c r="AI55" s="108"/>
      <c r="AJ55" s="108"/>
    </row>
    <row r="56" spans="1:36" s="50" customFormat="1" ht="18.75" x14ac:dyDescent="0.25">
      <c r="A56" s="111"/>
      <c r="B56" s="114"/>
      <c r="C56" s="250"/>
      <c r="D56" s="239"/>
      <c r="E56" s="383" t="s">
        <v>192</v>
      </c>
      <c r="F56" s="383">
        <v>8</v>
      </c>
      <c r="G56" s="383">
        <v>26</v>
      </c>
      <c r="H56" s="383">
        <v>5</v>
      </c>
      <c r="I56" s="383">
        <v>12</v>
      </c>
      <c r="J56" s="383">
        <v>45</v>
      </c>
      <c r="K56" s="383">
        <v>16</v>
      </c>
      <c r="L56" s="383">
        <v>11</v>
      </c>
      <c r="M56" s="383">
        <v>37</v>
      </c>
      <c r="N56" s="383">
        <v>16</v>
      </c>
      <c r="O56" s="383">
        <v>12</v>
      </c>
      <c r="P56" s="383">
        <v>74</v>
      </c>
      <c r="Q56" s="383">
        <v>10</v>
      </c>
      <c r="R56" s="384"/>
      <c r="S56" s="384"/>
      <c r="T56" s="384"/>
      <c r="U56" s="384"/>
      <c r="V56" s="20">
        <f t="shared" si="12"/>
        <v>13</v>
      </c>
      <c r="W56" s="20">
        <f t="shared" si="13"/>
        <v>24.333333333333332</v>
      </c>
      <c r="X56" s="20">
        <f t="shared" si="14"/>
        <v>21.333333333333332</v>
      </c>
      <c r="Y56" s="67">
        <f t="shared" si="15"/>
        <v>32</v>
      </c>
      <c r="Z56" s="117"/>
      <c r="AA56" s="106"/>
      <c r="AB56" s="106"/>
      <c r="AC56" s="106"/>
      <c r="AD56" s="106"/>
      <c r="AE56" s="106"/>
      <c r="AF56" s="106"/>
      <c r="AG56" s="106"/>
      <c r="AH56" s="106"/>
      <c r="AI56" s="108"/>
      <c r="AJ56" s="108"/>
    </row>
    <row r="57" spans="1:36" s="50" customFormat="1" ht="18.75" x14ac:dyDescent="0.25">
      <c r="A57" s="111"/>
      <c r="B57" s="114"/>
      <c r="C57" s="250"/>
      <c r="D57" s="239"/>
      <c r="E57" s="385" t="s">
        <v>193</v>
      </c>
      <c r="F57" s="385">
        <v>28</v>
      </c>
      <c r="G57" s="385">
        <v>19</v>
      </c>
      <c r="H57" s="385">
        <v>17</v>
      </c>
      <c r="I57" s="385">
        <v>34</v>
      </c>
      <c r="J57" s="385">
        <v>16</v>
      </c>
      <c r="K57" s="385">
        <v>15</v>
      </c>
      <c r="L57" s="385">
        <v>20</v>
      </c>
      <c r="M57" s="385">
        <v>22</v>
      </c>
      <c r="N57" s="385">
        <v>17</v>
      </c>
      <c r="O57" s="385">
        <v>28</v>
      </c>
      <c r="P57" s="385">
        <v>17</v>
      </c>
      <c r="Q57" s="385">
        <v>24</v>
      </c>
      <c r="R57" s="386"/>
      <c r="S57" s="386"/>
      <c r="T57" s="386"/>
      <c r="U57" s="386"/>
      <c r="V57" s="20">
        <f t="shared" si="12"/>
        <v>21.333333333333332</v>
      </c>
      <c r="W57" s="20">
        <f t="shared" si="13"/>
        <v>21.666666666666668</v>
      </c>
      <c r="X57" s="20">
        <f t="shared" si="14"/>
        <v>19.666666666666668</v>
      </c>
      <c r="Y57" s="67">
        <f t="shared" si="15"/>
        <v>23</v>
      </c>
      <c r="Z57" s="117"/>
      <c r="AA57" s="106"/>
      <c r="AB57" s="106"/>
      <c r="AC57" s="106"/>
      <c r="AD57" s="106"/>
      <c r="AE57" s="106"/>
      <c r="AF57" s="106"/>
      <c r="AG57" s="106"/>
      <c r="AH57" s="106"/>
      <c r="AI57" s="108"/>
      <c r="AJ57" s="108"/>
    </row>
    <row r="58" spans="1:36" s="50" customFormat="1" ht="18.75" x14ac:dyDescent="0.25">
      <c r="A58" s="111"/>
      <c r="B58" s="114"/>
      <c r="C58" s="250"/>
      <c r="D58" s="239"/>
      <c r="E58" s="383" t="s">
        <v>194</v>
      </c>
      <c r="F58" s="383">
        <v>1</v>
      </c>
      <c r="G58" s="383">
        <v>1</v>
      </c>
      <c r="H58" s="383">
        <v>2</v>
      </c>
      <c r="I58" s="383">
        <v>1</v>
      </c>
      <c r="J58" s="383">
        <v>1</v>
      </c>
      <c r="K58" s="383">
        <v>1</v>
      </c>
      <c r="L58" s="383">
        <v>6</v>
      </c>
      <c r="M58" s="383">
        <v>2.5</v>
      </c>
      <c r="N58" s="383">
        <v>1</v>
      </c>
      <c r="O58" s="383">
        <v>3</v>
      </c>
      <c r="P58" s="383">
        <v>3</v>
      </c>
      <c r="Q58" s="383">
        <v>1</v>
      </c>
      <c r="R58" s="384"/>
      <c r="S58" s="384"/>
      <c r="T58" s="384"/>
      <c r="U58" s="384"/>
      <c r="V58" s="20">
        <f t="shared" si="12"/>
        <v>1.3333333333333333</v>
      </c>
      <c r="W58" s="20">
        <f t="shared" si="13"/>
        <v>1</v>
      </c>
      <c r="X58" s="20">
        <f t="shared" si="14"/>
        <v>3.1666666666666665</v>
      </c>
      <c r="Y58" s="67">
        <f t="shared" si="15"/>
        <v>2.3333333333333335</v>
      </c>
      <c r="Z58" s="117"/>
      <c r="AA58" s="106"/>
      <c r="AB58" s="106"/>
      <c r="AC58" s="106"/>
      <c r="AD58" s="106"/>
      <c r="AE58" s="106"/>
      <c r="AF58" s="106"/>
      <c r="AG58" s="106"/>
      <c r="AH58" s="106"/>
      <c r="AI58" s="108"/>
      <c r="AJ58" s="108"/>
    </row>
    <row r="59" spans="1:36" s="50" customFormat="1" ht="18.75" x14ac:dyDescent="0.25">
      <c r="A59" s="111"/>
      <c r="B59" s="114"/>
      <c r="C59" s="250"/>
      <c r="D59" s="239"/>
      <c r="E59" s="385" t="s">
        <v>195</v>
      </c>
      <c r="F59" s="385">
        <v>0</v>
      </c>
      <c r="G59" s="385"/>
      <c r="H59" s="385">
        <v>0</v>
      </c>
      <c r="I59" s="385">
        <v>0</v>
      </c>
      <c r="J59" s="385"/>
      <c r="K59" s="385">
        <v>0</v>
      </c>
      <c r="L59" s="385">
        <v>0</v>
      </c>
      <c r="M59" s="385"/>
      <c r="N59" s="385">
        <v>3.5</v>
      </c>
      <c r="O59" s="385">
        <v>0</v>
      </c>
      <c r="P59" s="385"/>
      <c r="Q59" s="385">
        <v>0</v>
      </c>
      <c r="R59" s="386"/>
      <c r="S59" s="386"/>
      <c r="T59" s="386"/>
      <c r="U59" s="386"/>
      <c r="V59" s="20">
        <f t="shared" si="12"/>
        <v>0</v>
      </c>
      <c r="W59" s="20">
        <f t="shared" si="13"/>
        <v>0</v>
      </c>
      <c r="X59" s="20">
        <f t="shared" si="14"/>
        <v>3.5</v>
      </c>
      <c r="Y59" s="67">
        <f t="shared" si="15"/>
        <v>0</v>
      </c>
      <c r="Z59" s="117"/>
      <c r="AA59" s="106"/>
      <c r="AB59" s="106"/>
      <c r="AC59" s="106"/>
      <c r="AD59" s="106"/>
      <c r="AE59" s="106"/>
      <c r="AF59" s="106"/>
      <c r="AG59" s="106"/>
      <c r="AH59" s="106"/>
      <c r="AI59" s="108"/>
      <c r="AJ59" s="108"/>
    </row>
    <row r="60" spans="1:36" s="50" customFormat="1" ht="18.75" x14ac:dyDescent="0.25">
      <c r="A60" s="111"/>
      <c r="B60" s="114"/>
      <c r="C60" s="250"/>
      <c r="D60" s="239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4"/>
      <c r="S60" s="384"/>
      <c r="T60" s="384"/>
      <c r="U60" s="384"/>
      <c r="V60" s="20">
        <f t="shared" si="12"/>
        <v>0</v>
      </c>
      <c r="W60" s="20">
        <f t="shared" si="13"/>
        <v>0</v>
      </c>
      <c r="X60" s="20">
        <f t="shared" si="14"/>
        <v>0</v>
      </c>
      <c r="Y60" s="67">
        <f t="shared" si="15"/>
        <v>0</v>
      </c>
      <c r="Z60" s="117"/>
      <c r="AA60" s="106"/>
      <c r="AB60" s="106"/>
      <c r="AC60" s="106"/>
      <c r="AD60" s="106"/>
      <c r="AE60" s="106"/>
      <c r="AF60" s="106"/>
      <c r="AG60" s="106"/>
      <c r="AH60" s="106"/>
      <c r="AI60" s="108"/>
      <c r="AJ60" s="108"/>
    </row>
    <row r="61" spans="1:36" s="50" customFormat="1" ht="19.5" customHeight="1" x14ac:dyDescent="0.25">
      <c r="A61" s="111"/>
      <c r="B61" s="114"/>
      <c r="C61" s="250"/>
      <c r="D61" s="239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6"/>
      <c r="S61" s="386"/>
      <c r="T61" s="386"/>
      <c r="U61" s="386"/>
      <c r="V61" s="20">
        <f t="shared" si="12"/>
        <v>0</v>
      </c>
      <c r="W61" s="20">
        <f t="shared" si="13"/>
        <v>0</v>
      </c>
      <c r="X61" s="20">
        <f t="shared" si="14"/>
        <v>0</v>
      </c>
      <c r="Y61" s="67">
        <f t="shared" si="15"/>
        <v>0</v>
      </c>
      <c r="Z61" s="117"/>
      <c r="AA61" s="106"/>
      <c r="AB61" s="106"/>
      <c r="AC61" s="106"/>
      <c r="AD61" s="106"/>
      <c r="AE61" s="106"/>
      <c r="AF61" s="106"/>
      <c r="AG61" s="106"/>
      <c r="AH61" s="106"/>
      <c r="AI61" s="108"/>
      <c r="AJ61" s="108"/>
    </row>
    <row r="62" spans="1:36" s="50" customFormat="1" ht="19.5" thickBot="1" x14ac:dyDescent="0.3">
      <c r="A62" s="112"/>
      <c r="B62" s="115"/>
      <c r="C62" s="251"/>
      <c r="D62" s="24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0"/>
      <c r="S62" s="390"/>
      <c r="T62" s="390"/>
      <c r="U62" s="390"/>
      <c r="V62" s="21">
        <f t="shared" si="12"/>
        <v>0</v>
      </c>
      <c r="W62" s="21">
        <f t="shared" si="13"/>
        <v>0</v>
      </c>
      <c r="X62" s="21">
        <f t="shared" si="14"/>
        <v>0</v>
      </c>
      <c r="Y62" s="68">
        <f t="shared" si="15"/>
        <v>0</v>
      </c>
      <c r="Z62" s="118"/>
      <c r="AA62" s="104"/>
      <c r="AB62" s="104"/>
      <c r="AC62" s="104"/>
      <c r="AD62" s="104"/>
      <c r="AE62" s="104"/>
      <c r="AF62" s="104"/>
      <c r="AG62" s="104"/>
      <c r="AH62" s="104"/>
      <c r="AI62" s="109"/>
      <c r="AJ62" s="109"/>
    </row>
    <row r="63" spans="1:36" s="50" customFormat="1" ht="18.75" x14ac:dyDescent="0.25">
      <c r="A63" s="123">
        <v>6</v>
      </c>
      <c r="B63" s="124" t="s">
        <v>37</v>
      </c>
      <c r="C63" s="119">
        <v>400</v>
      </c>
      <c r="D63" s="238">
        <f>400*0.9</f>
        <v>360</v>
      </c>
      <c r="E63" s="392" t="s">
        <v>196</v>
      </c>
      <c r="F63" s="392">
        <v>17</v>
      </c>
      <c r="G63" s="392">
        <v>12</v>
      </c>
      <c r="H63" s="392">
        <v>5</v>
      </c>
      <c r="I63" s="392">
        <v>38</v>
      </c>
      <c r="J63" s="392">
        <v>25</v>
      </c>
      <c r="K63" s="392">
        <v>16</v>
      </c>
      <c r="L63" s="392">
        <v>33</v>
      </c>
      <c r="M63" s="392">
        <v>19</v>
      </c>
      <c r="N63" s="392">
        <v>5</v>
      </c>
      <c r="O63" s="392">
        <v>43</v>
      </c>
      <c r="P63" s="392">
        <v>28</v>
      </c>
      <c r="Q63" s="392">
        <v>20</v>
      </c>
      <c r="R63" s="393">
        <v>387</v>
      </c>
      <c r="S63" s="393">
        <v>387</v>
      </c>
      <c r="T63" s="393">
        <v>380</v>
      </c>
      <c r="U63" s="393">
        <v>380</v>
      </c>
      <c r="V63" s="22">
        <f t="shared" si="12"/>
        <v>11.333333333333334</v>
      </c>
      <c r="W63" s="22">
        <f t="shared" si="13"/>
        <v>26.333333333333332</v>
      </c>
      <c r="X63" s="22">
        <f t="shared" si="14"/>
        <v>19</v>
      </c>
      <c r="Y63" s="69">
        <f t="shared" si="15"/>
        <v>30.333333333333332</v>
      </c>
      <c r="Z63" s="125">
        <f>SUM(V63:V70)</f>
        <v>47</v>
      </c>
      <c r="AA63" s="103">
        <f>SUM(W63:W70)</f>
        <v>56.666666666666657</v>
      </c>
      <c r="AB63" s="103">
        <f>SUM(X63:X70)</f>
        <v>78.333333333333343</v>
      </c>
      <c r="AC63" s="103">
        <f>SUM(Y63:Y70)</f>
        <v>105.99999999999999</v>
      </c>
      <c r="AD63" s="105">
        <f t="shared" ref="AD63:AG83" si="18">Z63*0.38*0.9*SQRT(3)</f>
        <v>27.840984680862135</v>
      </c>
      <c r="AE63" s="105">
        <f t="shared" si="18"/>
        <v>33.567144650684838</v>
      </c>
      <c r="AF63" s="105">
        <f t="shared" si="18"/>
        <v>46.401641134770223</v>
      </c>
      <c r="AG63" s="105">
        <f t="shared" si="18"/>
        <v>62.790305875986931</v>
      </c>
      <c r="AH63" s="103">
        <f>MAX(Z63:AC70)</f>
        <v>105.99999999999999</v>
      </c>
      <c r="AI63" s="107">
        <f t="shared" ref="AI63" si="19">AH63*0.38*0.9*SQRT(3)</f>
        <v>62.790305875986931</v>
      </c>
      <c r="AJ63" s="107">
        <f>D63-AI63</f>
        <v>297.20969412401308</v>
      </c>
    </row>
    <row r="64" spans="1:36" s="50" customFormat="1" ht="18.75" x14ac:dyDescent="0.25">
      <c r="A64" s="111"/>
      <c r="B64" s="114"/>
      <c r="C64" s="120"/>
      <c r="D64" s="239"/>
      <c r="E64" s="383" t="s">
        <v>197</v>
      </c>
      <c r="F64" s="383">
        <v>8</v>
      </c>
      <c r="G64" s="383">
        <v>13</v>
      </c>
      <c r="H64" s="383">
        <v>11</v>
      </c>
      <c r="I64" s="383">
        <v>5</v>
      </c>
      <c r="J64" s="383">
        <v>5</v>
      </c>
      <c r="K64" s="383">
        <v>8</v>
      </c>
      <c r="L64" s="383">
        <v>23</v>
      </c>
      <c r="M64" s="383">
        <v>13</v>
      </c>
      <c r="N64" s="383">
        <v>7</v>
      </c>
      <c r="O64" s="383">
        <v>6</v>
      </c>
      <c r="P64" s="383">
        <v>24</v>
      </c>
      <c r="Q64" s="383">
        <v>23</v>
      </c>
      <c r="R64" s="384"/>
      <c r="S64" s="384"/>
      <c r="T64" s="384"/>
      <c r="U64" s="384"/>
      <c r="V64" s="20">
        <f t="shared" si="12"/>
        <v>10.666666666666666</v>
      </c>
      <c r="W64" s="20">
        <f t="shared" si="13"/>
        <v>6</v>
      </c>
      <c r="X64" s="20">
        <f t="shared" si="14"/>
        <v>14.333333333333334</v>
      </c>
      <c r="Y64" s="67">
        <f t="shared" si="15"/>
        <v>17.666666666666668</v>
      </c>
      <c r="Z64" s="117"/>
      <c r="AA64" s="106"/>
      <c r="AB64" s="106"/>
      <c r="AC64" s="106"/>
      <c r="AD64" s="106"/>
      <c r="AE64" s="106"/>
      <c r="AF64" s="106"/>
      <c r="AG64" s="106"/>
      <c r="AH64" s="106"/>
      <c r="AI64" s="108"/>
      <c r="AJ64" s="108"/>
    </row>
    <row r="65" spans="1:36" s="50" customFormat="1" ht="18.75" x14ac:dyDescent="0.25">
      <c r="A65" s="111"/>
      <c r="B65" s="114"/>
      <c r="C65" s="120"/>
      <c r="D65" s="239"/>
      <c r="E65" s="385" t="s">
        <v>198</v>
      </c>
      <c r="F65" s="385">
        <v>15</v>
      </c>
      <c r="G65" s="385">
        <v>5</v>
      </c>
      <c r="H65" s="385">
        <v>1</v>
      </c>
      <c r="I65" s="385">
        <v>18</v>
      </c>
      <c r="J65" s="385">
        <v>4</v>
      </c>
      <c r="K65" s="385">
        <v>1</v>
      </c>
      <c r="L65" s="385">
        <v>7</v>
      </c>
      <c r="M65" s="385">
        <v>8</v>
      </c>
      <c r="N65" s="385">
        <v>8</v>
      </c>
      <c r="O65" s="385">
        <v>25</v>
      </c>
      <c r="P65" s="385">
        <v>1</v>
      </c>
      <c r="Q65" s="385">
        <v>6</v>
      </c>
      <c r="R65" s="386"/>
      <c r="S65" s="386"/>
      <c r="T65" s="386"/>
      <c r="U65" s="386"/>
      <c r="V65" s="20">
        <f t="shared" si="12"/>
        <v>7</v>
      </c>
      <c r="W65" s="20">
        <f t="shared" si="13"/>
        <v>7.666666666666667</v>
      </c>
      <c r="X65" s="20">
        <f t="shared" si="14"/>
        <v>7.666666666666667</v>
      </c>
      <c r="Y65" s="67">
        <f t="shared" si="15"/>
        <v>10.666666666666666</v>
      </c>
      <c r="Z65" s="117"/>
      <c r="AA65" s="106"/>
      <c r="AB65" s="106"/>
      <c r="AC65" s="106"/>
      <c r="AD65" s="106"/>
      <c r="AE65" s="106"/>
      <c r="AF65" s="106"/>
      <c r="AG65" s="106"/>
      <c r="AH65" s="106"/>
      <c r="AI65" s="108"/>
      <c r="AJ65" s="108"/>
    </row>
    <row r="66" spans="1:36" s="50" customFormat="1" ht="18.75" x14ac:dyDescent="0.25">
      <c r="A66" s="111"/>
      <c r="B66" s="114"/>
      <c r="C66" s="120"/>
      <c r="D66" s="239"/>
      <c r="E66" s="383" t="s">
        <v>116</v>
      </c>
      <c r="F66" s="383">
        <v>9</v>
      </c>
      <c r="G66" s="383">
        <v>29</v>
      </c>
      <c r="H66" s="383">
        <v>16</v>
      </c>
      <c r="I66" s="383">
        <v>12</v>
      </c>
      <c r="J66" s="383">
        <v>26</v>
      </c>
      <c r="K66" s="383">
        <v>12</v>
      </c>
      <c r="L66" s="383">
        <v>43</v>
      </c>
      <c r="M66" s="383">
        <v>24</v>
      </c>
      <c r="N66" s="383">
        <v>45</v>
      </c>
      <c r="O66" s="383">
        <v>42</v>
      </c>
      <c r="P66" s="383">
        <v>31</v>
      </c>
      <c r="Q66" s="383">
        <v>44</v>
      </c>
      <c r="R66" s="384"/>
      <c r="S66" s="384"/>
      <c r="T66" s="384"/>
      <c r="U66" s="384"/>
      <c r="V66" s="20">
        <f t="shared" si="12"/>
        <v>18</v>
      </c>
      <c r="W66" s="20">
        <f t="shared" si="13"/>
        <v>16.666666666666668</v>
      </c>
      <c r="X66" s="20">
        <f t="shared" si="14"/>
        <v>37.333333333333336</v>
      </c>
      <c r="Y66" s="67">
        <f t="shared" si="15"/>
        <v>39</v>
      </c>
      <c r="Z66" s="117"/>
      <c r="AA66" s="106"/>
      <c r="AB66" s="106"/>
      <c r="AC66" s="106"/>
      <c r="AD66" s="106"/>
      <c r="AE66" s="106"/>
      <c r="AF66" s="106"/>
      <c r="AG66" s="106"/>
      <c r="AH66" s="106"/>
      <c r="AI66" s="108"/>
      <c r="AJ66" s="108"/>
    </row>
    <row r="67" spans="1:36" s="50" customFormat="1" ht="18.75" x14ac:dyDescent="0.25">
      <c r="A67" s="111"/>
      <c r="B67" s="114"/>
      <c r="C67" s="120"/>
      <c r="D67" s="239"/>
      <c r="E67" s="385" t="s">
        <v>159</v>
      </c>
      <c r="F67" s="385">
        <v>0</v>
      </c>
      <c r="G67" s="385">
        <v>0</v>
      </c>
      <c r="H67" s="385">
        <v>0</v>
      </c>
      <c r="I67" s="385">
        <v>0</v>
      </c>
      <c r="J67" s="385">
        <v>0</v>
      </c>
      <c r="K67" s="385">
        <v>0</v>
      </c>
      <c r="L67" s="385">
        <v>0</v>
      </c>
      <c r="M67" s="385">
        <v>0</v>
      </c>
      <c r="N67" s="385">
        <v>0</v>
      </c>
      <c r="O67" s="385">
        <v>18</v>
      </c>
      <c r="P67" s="385">
        <v>1</v>
      </c>
      <c r="Q67" s="385">
        <v>6</v>
      </c>
      <c r="R67" s="386"/>
      <c r="S67" s="386"/>
      <c r="T67" s="386"/>
      <c r="U67" s="386"/>
      <c r="V67" s="20">
        <f t="shared" si="12"/>
        <v>0</v>
      </c>
      <c r="W67" s="20">
        <f t="shared" si="13"/>
        <v>0</v>
      </c>
      <c r="X67" s="20">
        <f t="shared" si="14"/>
        <v>0</v>
      </c>
      <c r="Y67" s="67">
        <f t="shared" si="15"/>
        <v>8.3333333333333339</v>
      </c>
      <c r="Z67" s="117"/>
      <c r="AA67" s="106"/>
      <c r="AB67" s="106"/>
      <c r="AC67" s="106"/>
      <c r="AD67" s="106"/>
      <c r="AE67" s="106"/>
      <c r="AF67" s="106"/>
      <c r="AG67" s="106"/>
      <c r="AH67" s="106"/>
      <c r="AI67" s="108"/>
      <c r="AJ67" s="108"/>
    </row>
    <row r="68" spans="1:36" s="50" customFormat="1" ht="18.75" x14ac:dyDescent="0.25">
      <c r="A68" s="111"/>
      <c r="B68" s="114"/>
      <c r="C68" s="120"/>
      <c r="D68" s="239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4"/>
      <c r="S68" s="384"/>
      <c r="T68" s="384"/>
      <c r="U68" s="384"/>
      <c r="V68" s="20">
        <f t="shared" si="12"/>
        <v>0</v>
      </c>
      <c r="W68" s="20">
        <f t="shared" si="13"/>
        <v>0</v>
      </c>
      <c r="X68" s="20">
        <f t="shared" si="14"/>
        <v>0</v>
      </c>
      <c r="Y68" s="67">
        <f t="shared" si="15"/>
        <v>0</v>
      </c>
      <c r="Z68" s="117"/>
      <c r="AA68" s="106"/>
      <c r="AB68" s="106"/>
      <c r="AC68" s="106"/>
      <c r="AD68" s="106"/>
      <c r="AE68" s="106"/>
      <c r="AF68" s="106"/>
      <c r="AG68" s="106"/>
      <c r="AH68" s="106"/>
      <c r="AI68" s="108"/>
      <c r="AJ68" s="108"/>
    </row>
    <row r="69" spans="1:36" s="50" customFormat="1" ht="18.75" x14ac:dyDescent="0.25">
      <c r="A69" s="111"/>
      <c r="B69" s="114"/>
      <c r="C69" s="120"/>
      <c r="D69" s="239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6"/>
      <c r="S69" s="386"/>
      <c r="T69" s="386"/>
      <c r="U69" s="386"/>
      <c r="V69" s="20">
        <f t="shared" si="12"/>
        <v>0</v>
      </c>
      <c r="W69" s="20">
        <f t="shared" si="13"/>
        <v>0</v>
      </c>
      <c r="X69" s="20">
        <f t="shared" si="14"/>
        <v>0</v>
      </c>
      <c r="Y69" s="67">
        <f t="shared" si="15"/>
        <v>0</v>
      </c>
      <c r="Z69" s="117"/>
      <c r="AA69" s="106"/>
      <c r="AB69" s="106"/>
      <c r="AC69" s="106"/>
      <c r="AD69" s="106"/>
      <c r="AE69" s="106"/>
      <c r="AF69" s="106"/>
      <c r="AG69" s="106"/>
      <c r="AH69" s="106"/>
      <c r="AI69" s="108"/>
      <c r="AJ69" s="108"/>
    </row>
    <row r="70" spans="1:36" s="50" customFormat="1" ht="19.5" thickBot="1" x14ac:dyDescent="0.3">
      <c r="A70" s="112"/>
      <c r="B70" s="115"/>
      <c r="C70" s="121"/>
      <c r="D70" s="240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0"/>
      <c r="S70" s="390"/>
      <c r="T70" s="390"/>
      <c r="U70" s="390"/>
      <c r="V70" s="21">
        <f t="shared" si="12"/>
        <v>0</v>
      </c>
      <c r="W70" s="21">
        <f t="shared" si="13"/>
        <v>0</v>
      </c>
      <c r="X70" s="21">
        <f t="shared" si="14"/>
        <v>0</v>
      </c>
      <c r="Y70" s="68">
        <f t="shared" si="15"/>
        <v>0</v>
      </c>
      <c r="Z70" s="118"/>
      <c r="AA70" s="104"/>
      <c r="AB70" s="104"/>
      <c r="AC70" s="104"/>
      <c r="AD70" s="104"/>
      <c r="AE70" s="104"/>
      <c r="AF70" s="104"/>
      <c r="AG70" s="104"/>
      <c r="AH70" s="104"/>
      <c r="AI70" s="109"/>
      <c r="AJ70" s="109"/>
    </row>
    <row r="71" spans="1:36" s="50" customFormat="1" ht="18.75" x14ac:dyDescent="0.25">
      <c r="A71" s="123">
        <v>7</v>
      </c>
      <c r="B71" s="124" t="s">
        <v>256</v>
      </c>
      <c r="C71" s="119">
        <v>160</v>
      </c>
      <c r="D71" s="238">
        <f>160*0.9</f>
        <v>144</v>
      </c>
      <c r="E71" s="392" t="s">
        <v>49</v>
      </c>
      <c r="F71" s="392">
        <v>16</v>
      </c>
      <c r="G71" s="392">
        <v>43</v>
      </c>
      <c r="H71" s="392">
        <v>15</v>
      </c>
      <c r="I71" s="392">
        <v>24</v>
      </c>
      <c r="J71" s="392">
        <v>44</v>
      </c>
      <c r="K71" s="392">
        <v>25</v>
      </c>
      <c r="L71" s="392">
        <v>48</v>
      </c>
      <c r="M71" s="392">
        <v>34</v>
      </c>
      <c r="N71" s="392">
        <v>30</v>
      </c>
      <c r="O71" s="392">
        <v>55</v>
      </c>
      <c r="P71" s="392">
        <v>28</v>
      </c>
      <c r="Q71" s="392">
        <v>17</v>
      </c>
      <c r="R71" s="393">
        <v>401</v>
      </c>
      <c r="S71" s="393">
        <v>399</v>
      </c>
      <c r="T71" s="393">
        <v>394</v>
      </c>
      <c r="U71" s="393">
        <v>394</v>
      </c>
      <c r="V71" s="22">
        <f t="shared" si="12"/>
        <v>24.666666666666668</v>
      </c>
      <c r="W71" s="22">
        <f t="shared" si="13"/>
        <v>31</v>
      </c>
      <c r="X71" s="22">
        <f t="shared" si="14"/>
        <v>37.333333333333336</v>
      </c>
      <c r="Y71" s="69">
        <f t="shared" si="15"/>
        <v>33.333333333333336</v>
      </c>
      <c r="Z71" s="125">
        <f>SUM(V71:V78)</f>
        <v>48.333333333333336</v>
      </c>
      <c r="AA71" s="103">
        <f>SUM(W71:W78)</f>
        <v>63.333333333333336</v>
      </c>
      <c r="AB71" s="103">
        <f>SUM(X71:X78)</f>
        <v>74.333333333333343</v>
      </c>
      <c r="AC71" s="103">
        <f>SUM(Y71:Y78)</f>
        <v>91.166666666666671</v>
      </c>
      <c r="AD71" s="105">
        <f t="shared" ref="AD71" si="20">Z71*0.38*0.9*SQRT(3)</f>
        <v>28.630799849113544</v>
      </c>
      <c r="AE71" s="105">
        <f t="shared" si="18"/>
        <v>37.51622049194188</v>
      </c>
      <c r="AF71" s="105">
        <f t="shared" si="18"/>
        <v>44.032195630016005</v>
      </c>
      <c r="AG71" s="105">
        <f t="shared" si="18"/>
        <v>54.003612129190032</v>
      </c>
      <c r="AH71" s="103">
        <f>MAX(Z71:AC78)</f>
        <v>91.166666666666671</v>
      </c>
      <c r="AI71" s="107">
        <f t="shared" ref="AI71" si="21">AH71*0.38*0.9*SQRT(3)</f>
        <v>54.003612129190032</v>
      </c>
      <c r="AJ71" s="107">
        <f>D71-AI71</f>
        <v>89.996387870809968</v>
      </c>
    </row>
    <row r="72" spans="1:36" s="50" customFormat="1" ht="18.75" x14ac:dyDescent="0.25">
      <c r="A72" s="111"/>
      <c r="B72" s="114"/>
      <c r="C72" s="120"/>
      <c r="D72" s="239"/>
      <c r="E72" s="383" t="s">
        <v>199</v>
      </c>
      <c r="F72" s="383">
        <v>39</v>
      </c>
      <c r="G72" s="383">
        <v>1</v>
      </c>
      <c r="H72" s="383">
        <v>4</v>
      </c>
      <c r="I72" s="383">
        <v>22</v>
      </c>
      <c r="J72" s="383">
        <v>1</v>
      </c>
      <c r="K72" s="383">
        <v>17</v>
      </c>
      <c r="L72" s="383">
        <v>67</v>
      </c>
      <c r="M72" s="383">
        <v>10</v>
      </c>
      <c r="N72" s="383">
        <v>11</v>
      </c>
      <c r="O72" s="383">
        <v>74</v>
      </c>
      <c r="P72" s="383">
        <v>3</v>
      </c>
      <c r="Q72" s="383">
        <v>6</v>
      </c>
      <c r="R72" s="384"/>
      <c r="S72" s="384"/>
      <c r="T72" s="384"/>
      <c r="U72" s="384"/>
      <c r="V72" s="20">
        <f t="shared" si="12"/>
        <v>14.666666666666666</v>
      </c>
      <c r="W72" s="20">
        <f t="shared" si="13"/>
        <v>13.333333333333334</v>
      </c>
      <c r="X72" s="20">
        <f t="shared" si="14"/>
        <v>29.333333333333332</v>
      </c>
      <c r="Y72" s="67">
        <f t="shared" si="15"/>
        <v>27.666666666666668</v>
      </c>
      <c r="Z72" s="117"/>
      <c r="AA72" s="106"/>
      <c r="AB72" s="106"/>
      <c r="AC72" s="106"/>
      <c r="AD72" s="106"/>
      <c r="AE72" s="106"/>
      <c r="AF72" s="106"/>
      <c r="AG72" s="106"/>
      <c r="AH72" s="106"/>
      <c r="AI72" s="108"/>
      <c r="AJ72" s="108"/>
    </row>
    <row r="73" spans="1:36" s="50" customFormat="1" ht="18.75" x14ac:dyDescent="0.25">
      <c r="A73" s="111"/>
      <c r="B73" s="114"/>
      <c r="C73" s="120"/>
      <c r="D73" s="239"/>
      <c r="E73" s="385" t="s">
        <v>200</v>
      </c>
      <c r="F73" s="385">
        <v>0</v>
      </c>
      <c r="G73" s="385">
        <v>10</v>
      </c>
      <c r="H73" s="385">
        <v>8</v>
      </c>
      <c r="I73" s="385">
        <v>0</v>
      </c>
      <c r="J73" s="385">
        <v>22</v>
      </c>
      <c r="K73" s="385">
        <v>16</v>
      </c>
      <c r="L73" s="385">
        <v>1</v>
      </c>
      <c r="M73" s="385">
        <v>5</v>
      </c>
      <c r="N73" s="385">
        <v>17</v>
      </c>
      <c r="O73" s="385">
        <v>11</v>
      </c>
      <c r="P73" s="385">
        <v>16</v>
      </c>
      <c r="Q73" s="385">
        <v>17</v>
      </c>
      <c r="R73" s="386"/>
      <c r="S73" s="386"/>
      <c r="T73" s="386"/>
      <c r="U73" s="386"/>
      <c r="V73" s="20">
        <f t="shared" si="12"/>
        <v>9</v>
      </c>
      <c r="W73" s="20">
        <f t="shared" si="13"/>
        <v>19</v>
      </c>
      <c r="X73" s="20">
        <f t="shared" si="14"/>
        <v>7.666666666666667</v>
      </c>
      <c r="Y73" s="67">
        <f t="shared" si="15"/>
        <v>14.666666666666666</v>
      </c>
      <c r="Z73" s="117"/>
      <c r="AA73" s="106"/>
      <c r="AB73" s="106"/>
      <c r="AC73" s="106"/>
      <c r="AD73" s="106"/>
      <c r="AE73" s="106"/>
      <c r="AF73" s="106"/>
      <c r="AG73" s="106"/>
      <c r="AH73" s="106"/>
      <c r="AI73" s="108"/>
      <c r="AJ73" s="108"/>
    </row>
    <row r="74" spans="1:36" s="50" customFormat="1" ht="18.75" x14ac:dyDescent="0.25">
      <c r="A74" s="111"/>
      <c r="B74" s="114"/>
      <c r="C74" s="120"/>
      <c r="D74" s="239"/>
      <c r="E74" s="383" t="s">
        <v>159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9</v>
      </c>
      <c r="P74" s="383">
        <v>22</v>
      </c>
      <c r="Q74" s="383">
        <v>0</v>
      </c>
      <c r="R74" s="384"/>
      <c r="S74" s="384"/>
      <c r="T74" s="384"/>
      <c r="U74" s="384"/>
      <c r="V74" s="20">
        <f t="shared" si="12"/>
        <v>0</v>
      </c>
      <c r="W74" s="20">
        <f t="shared" si="13"/>
        <v>0</v>
      </c>
      <c r="X74" s="20">
        <f t="shared" si="14"/>
        <v>0</v>
      </c>
      <c r="Y74" s="67">
        <f t="shared" si="15"/>
        <v>15.5</v>
      </c>
      <c r="Z74" s="117"/>
      <c r="AA74" s="106"/>
      <c r="AB74" s="106"/>
      <c r="AC74" s="106"/>
      <c r="AD74" s="106"/>
      <c r="AE74" s="106"/>
      <c r="AF74" s="106"/>
      <c r="AG74" s="106"/>
      <c r="AH74" s="106"/>
      <c r="AI74" s="108"/>
      <c r="AJ74" s="108"/>
    </row>
    <row r="75" spans="1:36" s="50" customFormat="1" ht="18.75" x14ac:dyDescent="0.25">
      <c r="A75" s="111"/>
      <c r="B75" s="114"/>
      <c r="C75" s="120"/>
      <c r="D75" s="239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6"/>
      <c r="S75" s="386"/>
      <c r="T75" s="386"/>
      <c r="U75" s="386"/>
      <c r="V75" s="20">
        <f t="shared" si="12"/>
        <v>0</v>
      </c>
      <c r="W75" s="20">
        <f t="shared" si="13"/>
        <v>0</v>
      </c>
      <c r="X75" s="20">
        <f t="shared" si="14"/>
        <v>0</v>
      </c>
      <c r="Y75" s="67">
        <f t="shared" si="15"/>
        <v>0</v>
      </c>
      <c r="Z75" s="117"/>
      <c r="AA75" s="106"/>
      <c r="AB75" s="106"/>
      <c r="AC75" s="106"/>
      <c r="AD75" s="106"/>
      <c r="AE75" s="106"/>
      <c r="AF75" s="106"/>
      <c r="AG75" s="106"/>
      <c r="AH75" s="106"/>
      <c r="AI75" s="108"/>
      <c r="AJ75" s="108"/>
    </row>
    <row r="76" spans="1:36" s="50" customFormat="1" ht="18.75" x14ac:dyDescent="0.25">
      <c r="A76" s="111"/>
      <c r="B76" s="114"/>
      <c r="C76" s="120"/>
      <c r="D76" s="239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4"/>
      <c r="S76" s="384"/>
      <c r="T76" s="384"/>
      <c r="U76" s="384"/>
      <c r="V76" s="20">
        <f t="shared" ref="V76:V98" si="22">IF(AND(F76=0,G76=0,H76=0),0,IF(AND(F76=0,G76=0),H76,IF(AND(F76=0,H76=0),G76,IF(AND(G76=0,H76=0),F76,IF(F76=0,(G76+H76)/2,IF(G76=0,(F76+H76)/2,IF(H76=0,(F76+G76)/2,(F76+G76+H76)/3)))))))</f>
        <v>0</v>
      </c>
      <c r="W76" s="20">
        <f t="shared" ref="W76:W98" si="23">IF(AND(I76=0,J76=0,K76=0),0,IF(AND(I76=0,J76=0),K76,IF(AND(I76=0,K76=0),J76,IF(AND(J76=0,K76=0),I76,IF(I76=0,(J76+K76)/2,IF(J76=0,(I76+K76)/2,IF(K76=0,(I76+J76)/2,(I76+J76+K76)/3)))))))</f>
        <v>0</v>
      </c>
      <c r="X76" s="20">
        <f t="shared" ref="X76:X98" si="24">IF(AND(L76=0,M76=0,N76=0),0,IF(AND(L76=0,M76=0),N76,IF(AND(L76=0,N76=0),M76,IF(AND(M76=0,N76=0),L76,IF(L76=0,(M76+N76)/2,IF(M76=0,(L76+N76)/2,IF(N76=0,(L76+M76)/2,(L76+M76+N76)/3)))))))</f>
        <v>0</v>
      </c>
      <c r="Y76" s="67">
        <f t="shared" ref="Y76:Y98" si="25">IF(AND(O76=0,P76=0,Q76=0),0,IF(AND(O76=0,P76=0),Q76,IF(AND(O76=0,Q76=0),P76,IF(AND(P76=0,Q76=0),O76,IF(O76=0,(P76+Q76)/2,IF(P76=0,(O76+Q76)/2,IF(Q76=0,(O76+P76)/2,(O76+P76+Q76)/3)))))))</f>
        <v>0</v>
      </c>
      <c r="Z76" s="117"/>
      <c r="AA76" s="106"/>
      <c r="AB76" s="106"/>
      <c r="AC76" s="106"/>
      <c r="AD76" s="106"/>
      <c r="AE76" s="106"/>
      <c r="AF76" s="106"/>
      <c r="AG76" s="106"/>
      <c r="AH76" s="106"/>
      <c r="AI76" s="108"/>
      <c r="AJ76" s="108"/>
    </row>
    <row r="77" spans="1:36" s="50" customFormat="1" ht="18.75" x14ac:dyDescent="0.25">
      <c r="A77" s="111"/>
      <c r="B77" s="114"/>
      <c r="C77" s="120"/>
      <c r="D77" s="239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6"/>
      <c r="S77" s="386"/>
      <c r="T77" s="386"/>
      <c r="U77" s="386"/>
      <c r="V77" s="20">
        <f t="shared" si="22"/>
        <v>0</v>
      </c>
      <c r="W77" s="20">
        <f t="shared" si="23"/>
        <v>0</v>
      </c>
      <c r="X77" s="20">
        <f t="shared" si="24"/>
        <v>0</v>
      </c>
      <c r="Y77" s="67">
        <f t="shared" si="25"/>
        <v>0</v>
      </c>
      <c r="Z77" s="117"/>
      <c r="AA77" s="106"/>
      <c r="AB77" s="106"/>
      <c r="AC77" s="106"/>
      <c r="AD77" s="106"/>
      <c r="AE77" s="106"/>
      <c r="AF77" s="106"/>
      <c r="AG77" s="106"/>
      <c r="AH77" s="106"/>
      <c r="AI77" s="108"/>
      <c r="AJ77" s="108"/>
    </row>
    <row r="78" spans="1:36" s="50" customFormat="1" ht="19.5" thickBot="1" x14ac:dyDescent="0.3">
      <c r="A78" s="112"/>
      <c r="B78" s="115"/>
      <c r="C78" s="121"/>
      <c r="D78" s="240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0"/>
      <c r="S78" s="390"/>
      <c r="T78" s="390"/>
      <c r="U78" s="390"/>
      <c r="V78" s="21">
        <f t="shared" si="22"/>
        <v>0</v>
      </c>
      <c r="W78" s="21">
        <f t="shared" si="23"/>
        <v>0</v>
      </c>
      <c r="X78" s="21">
        <f t="shared" si="24"/>
        <v>0</v>
      </c>
      <c r="Y78" s="68">
        <f t="shared" si="25"/>
        <v>0</v>
      </c>
      <c r="Z78" s="118"/>
      <c r="AA78" s="104"/>
      <c r="AB78" s="104"/>
      <c r="AC78" s="104"/>
      <c r="AD78" s="104"/>
      <c r="AE78" s="104"/>
      <c r="AF78" s="104"/>
      <c r="AG78" s="104"/>
      <c r="AH78" s="104"/>
      <c r="AI78" s="109"/>
      <c r="AJ78" s="109"/>
    </row>
    <row r="79" spans="1:36" s="50" customFormat="1" ht="18.75" x14ac:dyDescent="0.25">
      <c r="A79" s="123">
        <v>8</v>
      </c>
      <c r="B79" s="124" t="s">
        <v>47</v>
      </c>
      <c r="C79" s="119">
        <v>100</v>
      </c>
      <c r="D79" s="238">
        <f>100*0.9</f>
        <v>90</v>
      </c>
      <c r="E79" s="392" t="s">
        <v>201</v>
      </c>
      <c r="F79" s="392">
        <v>4</v>
      </c>
      <c r="G79" s="392">
        <v>5</v>
      </c>
      <c r="H79" s="392">
        <v>4</v>
      </c>
      <c r="I79" s="392">
        <v>16</v>
      </c>
      <c r="J79" s="392">
        <v>14</v>
      </c>
      <c r="K79" s="392">
        <v>14</v>
      </c>
      <c r="L79" s="392">
        <v>13</v>
      </c>
      <c r="M79" s="392">
        <v>12</v>
      </c>
      <c r="N79" s="392">
        <v>9</v>
      </c>
      <c r="O79" s="392">
        <v>6</v>
      </c>
      <c r="P79" s="392">
        <v>9</v>
      </c>
      <c r="Q79" s="392">
        <v>18</v>
      </c>
      <c r="R79" s="393">
        <v>374</v>
      </c>
      <c r="S79" s="393">
        <v>374</v>
      </c>
      <c r="T79" s="393">
        <v>396</v>
      </c>
      <c r="U79" s="393">
        <v>395</v>
      </c>
      <c r="V79" s="22">
        <f t="shared" si="22"/>
        <v>4.333333333333333</v>
      </c>
      <c r="W79" s="22">
        <f t="shared" si="23"/>
        <v>14.666666666666666</v>
      </c>
      <c r="X79" s="22">
        <f t="shared" si="24"/>
        <v>11.333333333333334</v>
      </c>
      <c r="Y79" s="69">
        <f t="shared" si="25"/>
        <v>11</v>
      </c>
      <c r="Z79" s="125">
        <f t="shared" ref="Z79:AB79" si="26">SUM(V79:V82)</f>
        <v>4.333333333333333</v>
      </c>
      <c r="AA79" s="103">
        <f t="shared" si="26"/>
        <v>14.666666666666666</v>
      </c>
      <c r="AB79" s="103">
        <f t="shared" si="26"/>
        <v>11.333333333333334</v>
      </c>
      <c r="AC79" s="103">
        <f>SUM(Y79:Y82)</f>
        <v>11</v>
      </c>
      <c r="AD79" s="105">
        <f t="shared" ref="AD79" si="27">Z79*0.38*0.9*SQRT(3)</f>
        <v>2.5668992968170761</v>
      </c>
      <c r="AE79" s="105">
        <f t="shared" si="18"/>
        <v>8.6879668507654877</v>
      </c>
      <c r="AF79" s="105">
        <f t="shared" si="18"/>
        <v>6.7134289301369678</v>
      </c>
      <c r="AG79" s="105">
        <f t="shared" si="18"/>
        <v>6.5159751380741158</v>
      </c>
      <c r="AH79" s="103">
        <f>MAX(Z79:AC82)</f>
        <v>14.666666666666666</v>
      </c>
      <c r="AI79" s="107">
        <f t="shared" ref="AI79" si="28">AH79*0.38*0.9*SQRT(3)</f>
        <v>8.6879668507654877</v>
      </c>
      <c r="AJ79" s="107">
        <f>D79-AI79</f>
        <v>81.312033149234509</v>
      </c>
    </row>
    <row r="80" spans="1:36" s="50" customFormat="1" ht="18.75" x14ac:dyDescent="0.25">
      <c r="A80" s="111"/>
      <c r="B80" s="114"/>
      <c r="C80" s="120"/>
      <c r="D80" s="239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4"/>
      <c r="S80" s="384"/>
      <c r="T80" s="384"/>
      <c r="U80" s="384"/>
      <c r="V80" s="20">
        <f t="shared" si="22"/>
        <v>0</v>
      </c>
      <c r="W80" s="20">
        <f t="shared" si="23"/>
        <v>0</v>
      </c>
      <c r="X80" s="20">
        <f t="shared" si="24"/>
        <v>0</v>
      </c>
      <c r="Y80" s="67">
        <f t="shared" si="25"/>
        <v>0</v>
      </c>
      <c r="Z80" s="117"/>
      <c r="AA80" s="106"/>
      <c r="AB80" s="106"/>
      <c r="AC80" s="106"/>
      <c r="AD80" s="106"/>
      <c r="AE80" s="106"/>
      <c r="AF80" s="106"/>
      <c r="AG80" s="106"/>
      <c r="AH80" s="106"/>
      <c r="AI80" s="108"/>
      <c r="AJ80" s="108"/>
    </row>
    <row r="81" spans="1:36" s="50" customFormat="1" ht="18.75" x14ac:dyDescent="0.25">
      <c r="A81" s="111"/>
      <c r="B81" s="114"/>
      <c r="C81" s="120"/>
      <c r="D81" s="239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6"/>
      <c r="S81" s="386"/>
      <c r="T81" s="386"/>
      <c r="U81" s="386"/>
      <c r="V81" s="20">
        <f t="shared" si="22"/>
        <v>0</v>
      </c>
      <c r="W81" s="20">
        <f t="shared" si="23"/>
        <v>0</v>
      </c>
      <c r="X81" s="20">
        <f t="shared" si="24"/>
        <v>0</v>
      </c>
      <c r="Y81" s="67">
        <f t="shared" si="25"/>
        <v>0</v>
      </c>
      <c r="Z81" s="117"/>
      <c r="AA81" s="106"/>
      <c r="AB81" s="106"/>
      <c r="AC81" s="106"/>
      <c r="AD81" s="106"/>
      <c r="AE81" s="106"/>
      <c r="AF81" s="106"/>
      <c r="AG81" s="106"/>
      <c r="AH81" s="106"/>
      <c r="AI81" s="108"/>
      <c r="AJ81" s="108"/>
    </row>
    <row r="82" spans="1:36" s="50" customFormat="1" ht="19.5" thickBot="1" x14ac:dyDescent="0.3">
      <c r="A82" s="112"/>
      <c r="B82" s="115"/>
      <c r="C82" s="121"/>
      <c r="D82" s="240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0"/>
      <c r="S82" s="390"/>
      <c r="T82" s="390"/>
      <c r="U82" s="390"/>
      <c r="V82" s="21">
        <f t="shared" si="22"/>
        <v>0</v>
      </c>
      <c r="W82" s="21">
        <f t="shared" si="23"/>
        <v>0</v>
      </c>
      <c r="X82" s="21">
        <f t="shared" si="24"/>
        <v>0</v>
      </c>
      <c r="Y82" s="68">
        <f t="shared" si="25"/>
        <v>0</v>
      </c>
      <c r="Z82" s="118"/>
      <c r="AA82" s="104"/>
      <c r="AB82" s="104"/>
      <c r="AC82" s="104"/>
      <c r="AD82" s="104"/>
      <c r="AE82" s="104"/>
      <c r="AF82" s="104"/>
      <c r="AG82" s="104"/>
      <c r="AH82" s="104"/>
      <c r="AI82" s="109"/>
      <c r="AJ82" s="109"/>
    </row>
    <row r="83" spans="1:36" s="50" customFormat="1" ht="18.75" x14ac:dyDescent="0.25">
      <c r="A83" s="123">
        <v>9</v>
      </c>
      <c r="B83" s="124" t="s">
        <v>257</v>
      </c>
      <c r="C83" s="119">
        <v>160</v>
      </c>
      <c r="D83" s="238">
        <f>160*0.9</f>
        <v>144</v>
      </c>
      <c r="E83" s="392" t="s">
        <v>202</v>
      </c>
      <c r="F83" s="392">
        <v>23</v>
      </c>
      <c r="G83" s="392">
        <v>29</v>
      </c>
      <c r="H83" s="392">
        <v>24</v>
      </c>
      <c r="I83" s="392">
        <v>16</v>
      </c>
      <c r="J83" s="392">
        <v>8</v>
      </c>
      <c r="K83" s="392">
        <v>7</v>
      </c>
      <c r="L83" s="392">
        <v>41</v>
      </c>
      <c r="M83" s="392">
        <v>3</v>
      </c>
      <c r="N83" s="392">
        <v>3</v>
      </c>
      <c r="O83" s="392">
        <v>40.1</v>
      </c>
      <c r="P83" s="392">
        <v>8</v>
      </c>
      <c r="Q83" s="392">
        <v>3</v>
      </c>
      <c r="R83" s="393">
        <v>411</v>
      </c>
      <c r="S83" s="393">
        <v>411</v>
      </c>
      <c r="T83" s="393">
        <v>405</v>
      </c>
      <c r="U83" s="393">
        <v>405</v>
      </c>
      <c r="V83" s="22">
        <f t="shared" si="22"/>
        <v>25.333333333333332</v>
      </c>
      <c r="W83" s="22">
        <f t="shared" si="23"/>
        <v>10.333333333333334</v>
      </c>
      <c r="X83" s="22">
        <f t="shared" si="24"/>
        <v>15.666666666666666</v>
      </c>
      <c r="Y83" s="69">
        <f t="shared" si="25"/>
        <v>17.033333333333335</v>
      </c>
      <c r="Z83" s="125">
        <f>SUM(V83:V88)</f>
        <v>25.333333333333332</v>
      </c>
      <c r="AA83" s="103">
        <f>SUM(W83:W88)</f>
        <v>10.333333333333334</v>
      </c>
      <c r="AB83" s="103">
        <f>SUM(X83:X88)</f>
        <v>74.2</v>
      </c>
      <c r="AC83" s="103">
        <f>SUM(Y83:Y88)</f>
        <v>72.733333333333334</v>
      </c>
      <c r="AD83" s="105">
        <f t="shared" ref="AD83" si="29">Z83*0.38*0.9*SQRT(3)</f>
        <v>15.006488196776752</v>
      </c>
      <c r="AE83" s="105">
        <f t="shared" si="18"/>
        <v>6.1210675539484125</v>
      </c>
      <c r="AF83" s="105">
        <f t="shared" si="18"/>
        <v>43.953214113190853</v>
      </c>
      <c r="AG83" s="105">
        <f t="shared" si="18"/>
        <v>43.084417428114307</v>
      </c>
      <c r="AH83" s="103">
        <f>MAX(Z83:AC88)</f>
        <v>74.2</v>
      </c>
      <c r="AI83" s="107">
        <f t="shared" ref="AI83" si="30">AH83*0.38*0.9*SQRT(3)</f>
        <v>43.953214113190853</v>
      </c>
      <c r="AJ83" s="107">
        <f>D83-AI83</f>
        <v>100.04678588680915</v>
      </c>
    </row>
    <row r="84" spans="1:36" s="50" customFormat="1" ht="18.75" x14ac:dyDescent="0.25">
      <c r="A84" s="111"/>
      <c r="B84" s="114"/>
      <c r="C84" s="120"/>
      <c r="D84" s="239"/>
      <c r="E84" s="383" t="s">
        <v>203</v>
      </c>
      <c r="F84" s="383"/>
      <c r="G84" s="383"/>
      <c r="H84" s="383"/>
      <c r="I84" s="383"/>
      <c r="J84" s="383"/>
      <c r="K84" s="383"/>
      <c r="L84" s="383">
        <v>27</v>
      </c>
      <c r="M84" s="383">
        <v>17</v>
      </c>
      <c r="N84" s="383">
        <v>18</v>
      </c>
      <c r="O84" s="383">
        <v>24</v>
      </c>
      <c r="P84" s="383">
        <v>11</v>
      </c>
      <c r="Q84" s="383">
        <v>19</v>
      </c>
      <c r="R84" s="384"/>
      <c r="S84" s="384"/>
      <c r="T84" s="384"/>
      <c r="U84" s="384"/>
      <c r="V84" s="20">
        <f t="shared" si="22"/>
        <v>0</v>
      </c>
      <c r="W84" s="20">
        <f t="shared" si="23"/>
        <v>0</v>
      </c>
      <c r="X84" s="20">
        <f t="shared" si="24"/>
        <v>20.666666666666668</v>
      </c>
      <c r="Y84" s="67">
        <f t="shared" si="25"/>
        <v>18</v>
      </c>
      <c r="Z84" s="117"/>
      <c r="AA84" s="106"/>
      <c r="AB84" s="106"/>
      <c r="AC84" s="106"/>
      <c r="AD84" s="106"/>
      <c r="AE84" s="106"/>
      <c r="AF84" s="106"/>
      <c r="AG84" s="106"/>
      <c r="AH84" s="106"/>
      <c r="AI84" s="108"/>
      <c r="AJ84" s="108"/>
    </row>
    <row r="85" spans="1:36" s="50" customFormat="1" ht="18.75" x14ac:dyDescent="0.25">
      <c r="A85" s="111"/>
      <c r="B85" s="114"/>
      <c r="C85" s="120"/>
      <c r="D85" s="239"/>
      <c r="E85" s="385" t="s">
        <v>204</v>
      </c>
      <c r="F85" s="385"/>
      <c r="G85" s="385"/>
      <c r="H85" s="385"/>
      <c r="I85" s="385"/>
      <c r="J85" s="385"/>
      <c r="K85" s="385"/>
      <c r="L85" s="385">
        <v>42</v>
      </c>
      <c r="M85" s="385">
        <v>37</v>
      </c>
      <c r="N85" s="385">
        <v>30</v>
      </c>
      <c r="O85" s="385">
        <v>41</v>
      </c>
      <c r="P85" s="385">
        <v>36</v>
      </c>
      <c r="Q85" s="385">
        <v>28</v>
      </c>
      <c r="R85" s="386"/>
      <c r="S85" s="386"/>
      <c r="T85" s="386"/>
      <c r="U85" s="386"/>
      <c r="V85" s="20">
        <f t="shared" si="22"/>
        <v>0</v>
      </c>
      <c r="W85" s="20">
        <f t="shared" si="23"/>
        <v>0</v>
      </c>
      <c r="X85" s="20">
        <f t="shared" si="24"/>
        <v>36.333333333333336</v>
      </c>
      <c r="Y85" s="67">
        <f t="shared" si="25"/>
        <v>35</v>
      </c>
      <c r="Z85" s="117"/>
      <c r="AA85" s="106"/>
      <c r="AB85" s="106"/>
      <c r="AC85" s="106"/>
      <c r="AD85" s="106"/>
      <c r="AE85" s="106"/>
      <c r="AF85" s="106"/>
      <c r="AG85" s="106"/>
      <c r="AH85" s="106"/>
      <c r="AI85" s="108"/>
      <c r="AJ85" s="108"/>
    </row>
    <row r="86" spans="1:36" s="50" customFormat="1" ht="18.75" x14ac:dyDescent="0.25">
      <c r="A86" s="111"/>
      <c r="B86" s="114"/>
      <c r="C86" s="120"/>
      <c r="D86" s="239"/>
      <c r="E86" s="383" t="s">
        <v>205</v>
      </c>
      <c r="F86" s="383"/>
      <c r="G86" s="383"/>
      <c r="H86" s="383"/>
      <c r="I86" s="383"/>
      <c r="J86" s="383"/>
      <c r="K86" s="383"/>
      <c r="L86" s="383">
        <v>1.3</v>
      </c>
      <c r="M86" s="383">
        <v>3</v>
      </c>
      <c r="N86" s="383">
        <v>0.3</v>
      </c>
      <c r="O86" s="383">
        <v>0</v>
      </c>
      <c r="P86" s="383">
        <v>5</v>
      </c>
      <c r="Q86" s="383">
        <v>0.4</v>
      </c>
      <c r="R86" s="384"/>
      <c r="S86" s="384"/>
      <c r="T86" s="384"/>
      <c r="U86" s="384"/>
      <c r="V86" s="20">
        <f t="shared" si="22"/>
        <v>0</v>
      </c>
      <c r="W86" s="20">
        <f t="shared" si="23"/>
        <v>0</v>
      </c>
      <c r="X86" s="20">
        <f t="shared" si="24"/>
        <v>1.5333333333333332</v>
      </c>
      <c r="Y86" s="67">
        <f t="shared" si="25"/>
        <v>2.7</v>
      </c>
      <c r="Z86" s="117"/>
      <c r="AA86" s="106"/>
      <c r="AB86" s="106"/>
      <c r="AC86" s="106"/>
      <c r="AD86" s="106"/>
      <c r="AE86" s="106"/>
      <c r="AF86" s="106"/>
      <c r="AG86" s="106"/>
      <c r="AH86" s="106"/>
      <c r="AI86" s="108"/>
      <c r="AJ86" s="108"/>
    </row>
    <row r="87" spans="1:36" s="50" customFormat="1" ht="18.75" x14ac:dyDescent="0.25">
      <c r="A87" s="111"/>
      <c r="B87" s="114"/>
      <c r="C87" s="120"/>
      <c r="D87" s="239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6"/>
      <c r="S87" s="386"/>
      <c r="T87" s="386"/>
      <c r="U87" s="386"/>
      <c r="V87" s="20">
        <f t="shared" si="22"/>
        <v>0</v>
      </c>
      <c r="W87" s="20">
        <f t="shared" si="23"/>
        <v>0</v>
      </c>
      <c r="X87" s="20">
        <f t="shared" si="24"/>
        <v>0</v>
      </c>
      <c r="Y87" s="67">
        <f t="shared" si="25"/>
        <v>0</v>
      </c>
      <c r="Z87" s="117"/>
      <c r="AA87" s="106"/>
      <c r="AB87" s="106"/>
      <c r="AC87" s="106"/>
      <c r="AD87" s="106"/>
      <c r="AE87" s="106"/>
      <c r="AF87" s="106"/>
      <c r="AG87" s="106"/>
      <c r="AH87" s="106"/>
      <c r="AI87" s="108"/>
      <c r="AJ87" s="108"/>
    </row>
    <row r="88" spans="1:36" s="50" customFormat="1" ht="19.5" thickBot="1" x14ac:dyDescent="0.3">
      <c r="A88" s="112"/>
      <c r="B88" s="115"/>
      <c r="C88" s="121"/>
      <c r="D88" s="240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0"/>
      <c r="S88" s="390"/>
      <c r="T88" s="390"/>
      <c r="U88" s="390"/>
      <c r="V88" s="21">
        <f t="shared" si="22"/>
        <v>0</v>
      </c>
      <c r="W88" s="21">
        <f t="shared" si="23"/>
        <v>0</v>
      </c>
      <c r="X88" s="21">
        <f t="shared" si="24"/>
        <v>0</v>
      </c>
      <c r="Y88" s="68">
        <f t="shared" si="25"/>
        <v>0</v>
      </c>
      <c r="Z88" s="118"/>
      <c r="AA88" s="104"/>
      <c r="AB88" s="104"/>
      <c r="AC88" s="104"/>
      <c r="AD88" s="104"/>
      <c r="AE88" s="104"/>
      <c r="AF88" s="104"/>
      <c r="AG88" s="104"/>
      <c r="AH88" s="104"/>
      <c r="AI88" s="109"/>
      <c r="AJ88" s="109"/>
    </row>
    <row r="89" spans="1:36" s="50" customFormat="1" ht="18.75" x14ac:dyDescent="0.25">
      <c r="A89" s="123">
        <v>10</v>
      </c>
      <c r="B89" s="124" t="s">
        <v>131</v>
      </c>
      <c r="C89" s="249">
        <v>250.25</v>
      </c>
      <c r="D89" s="238">
        <f>(250+250)*0.9</f>
        <v>450</v>
      </c>
      <c r="E89" s="392" t="s">
        <v>70</v>
      </c>
      <c r="F89" s="392">
        <v>24</v>
      </c>
      <c r="G89" s="392">
        <v>20</v>
      </c>
      <c r="H89" s="392">
        <v>27</v>
      </c>
      <c r="I89" s="392">
        <v>26</v>
      </c>
      <c r="J89" s="392">
        <v>17</v>
      </c>
      <c r="K89" s="392">
        <v>19</v>
      </c>
      <c r="L89" s="392">
        <v>45</v>
      </c>
      <c r="M89" s="392">
        <v>39</v>
      </c>
      <c r="N89" s="392">
        <v>40</v>
      </c>
      <c r="O89" s="392">
        <v>38</v>
      </c>
      <c r="P89" s="392">
        <v>37</v>
      </c>
      <c r="Q89" s="392">
        <v>33</v>
      </c>
      <c r="R89" s="393">
        <v>409</v>
      </c>
      <c r="S89" s="393">
        <v>406</v>
      </c>
      <c r="T89" s="393">
        <v>404</v>
      </c>
      <c r="U89" s="393">
        <v>405</v>
      </c>
      <c r="V89" s="22">
        <f t="shared" si="22"/>
        <v>23.666666666666668</v>
      </c>
      <c r="W89" s="22">
        <f t="shared" si="23"/>
        <v>20.666666666666668</v>
      </c>
      <c r="X89" s="22">
        <f t="shared" si="24"/>
        <v>41.333333333333336</v>
      </c>
      <c r="Y89" s="69">
        <f t="shared" si="25"/>
        <v>36</v>
      </c>
      <c r="Z89" s="125">
        <f>SUM(V89:V100)</f>
        <v>139.16666666666666</v>
      </c>
      <c r="AA89" s="103">
        <f>SUM(W89:W100)</f>
        <v>126.66666666666667</v>
      </c>
      <c r="AB89" s="103">
        <f>SUM(X89:X100)</f>
        <v>185.25</v>
      </c>
      <c r="AC89" s="103">
        <f>SUM(Y89:Y100)</f>
        <v>154.99999999999997</v>
      </c>
      <c r="AD89" s="105">
        <f t="shared" ref="AD89:AG110" si="31">Z89*0.38*0.9*SQRT(3)</f>
        <v>82.436958186240702</v>
      </c>
      <c r="AE89" s="105">
        <f t="shared" si="31"/>
        <v>75.03244098388376</v>
      </c>
      <c r="AF89" s="105">
        <f t="shared" si="31"/>
        <v>109.73494493893</v>
      </c>
      <c r="AG89" s="105">
        <f t="shared" si="31"/>
        <v>91.816013309226165</v>
      </c>
      <c r="AH89" s="103">
        <f>MAX(Z89:AC100)</f>
        <v>185.25</v>
      </c>
      <c r="AI89" s="107">
        <f t="shared" ref="AI89" si="32">AH89*0.38*0.9*SQRT(3)</f>
        <v>109.73494493893</v>
      </c>
      <c r="AJ89" s="107">
        <f>D89-AI89</f>
        <v>340.26505506107003</v>
      </c>
    </row>
    <row r="90" spans="1:36" s="50" customFormat="1" ht="18.75" x14ac:dyDescent="0.25">
      <c r="A90" s="111"/>
      <c r="B90" s="114"/>
      <c r="C90" s="250"/>
      <c r="D90" s="239"/>
      <c r="E90" s="383" t="s">
        <v>102</v>
      </c>
      <c r="F90" s="383">
        <v>28</v>
      </c>
      <c r="G90" s="383">
        <v>17</v>
      </c>
      <c r="H90" s="383">
        <v>4</v>
      </c>
      <c r="I90" s="383">
        <v>1</v>
      </c>
      <c r="J90" s="383">
        <v>18</v>
      </c>
      <c r="K90" s="383">
        <v>3</v>
      </c>
      <c r="L90" s="383">
        <v>1</v>
      </c>
      <c r="M90" s="383">
        <v>8</v>
      </c>
      <c r="N90" s="383">
        <v>6</v>
      </c>
      <c r="O90" s="383">
        <v>2</v>
      </c>
      <c r="P90" s="383">
        <v>6</v>
      </c>
      <c r="Q90" s="383">
        <v>8</v>
      </c>
      <c r="R90" s="384"/>
      <c r="S90" s="384"/>
      <c r="T90" s="384"/>
      <c r="U90" s="384"/>
      <c r="V90" s="20">
        <f t="shared" si="22"/>
        <v>16.333333333333332</v>
      </c>
      <c r="W90" s="20">
        <f t="shared" si="23"/>
        <v>7.333333333333333</v>
      </c>
      <c r="X90" s="20">
        <f t="shared" si="24"/>
        <v>5</v>
      </c>
      <c r="Y90" s="67">
        <f t="shared" si="25"/>
        <v>5.333333333333333</v>
      </c>
      <c r="Z90" s="117"/>
      <c r="AA90" s="106"/>
      <c r="AB90" s="106"/>
      <c r="AC90" s="106"/>
      <c r="AD90" s="106"/>
      <c r="AE90" s="106"/>
      <c r="AF90" s="106"/>
      <c r="AG90" s="106"/>
      <c r="AH90" s="106"/>
      <c r="AI90" s="108"/>
      <c r="AJ90" s="108"/>
    </row>
    <row r="91" spans="1:36" s="50" customFormat="1" ht="18.75" x14ac:dyDescent="0.25">
      <c r="A91" s="111"/>
      <c r="B91" s="114"/>
      <c r="C91" s="250"/>
      <c r="D91" s="239"/>
      <c r="E91" s="385" t="s">
        <v>206</v>
      </c>
      <c r="F91" s="385">
        <v>4</v>
      </c>
      <c r="G91" s="385">
        <v>8</v>
      </c>
      <c r="H91" s="385">
        <v>9</v>
      </c>
      <c r="I91" s="385">
        <v>1</v>
      </c>
      <c r="J91" s="385">
        <v>1</v>
      </c>
      <c r="K91" s="385">
        <v>6</v>
      </c>
      <c r="L91" s="385">
        <v>44</v>
      </c>
      <c r="M91" s="385">
        <v>41</v>
      </c>
      <c r="N91" s="385">
        <v>55</v>
      </c>
      <c r="O91" s="385">
        <v>4</v>
      </c>
      <c r="P91" s="385">
        <v>1</v>
      </c>
      <c r="Q91" s="385">
        <v>6</v>
      </c>
      <c r="R91" s="386"/>
      <c r="S91" s="386"/>
      <c r="T91" s="386"/>
      <c r="U91" s="386"/>
      <c r="V91" s="20">
        <f t="shared" si="22"/>
        <v>7</v>
      </c>
      <c r="W91" s="20">
        <f t="shared" si="23"/>
        <v>2.6666666666666665</v>
      </c>
      <c r="X91" s="20">
        <f t="shared" si="24"/>
        <v>46.666666666666664</v>
      </c>
      <c r="Y91" s="67">
        <f t="shared" si="25"/>
        <v>3.6666666666666665</v>
      </c>
      <c r="Z91" s="117"/>
      <c r="AA91" s="106"/>
      <c r="AB91" s="106"/>
      <c r="AC91" s="106"/>
      <c r="AD91" s="106"/>
      <c r="AE91" s="106"/>
      <c r="AF91" s="106"/>
      <c r="AG91" s="106"/>
      <c r="AH91" s="106"/>
      <c r="AI91" s="108"/>
      <c r="AJ91" s="108"/>
    </row>
    <row r="92" spans="1:36" s="50" customFormat="1" ht="18.75" x14ac:dyDescent="0.25">
      <c r="A92" s="111"/>
      <c r="B92" s="114"/>
      <c r="C92" s="250"/>
      <c r="D92" s="239"/>
      <c r="E92" s="383" t="s">
        <v>207</v>
      </c>
      <c r="F92" s="383">
        <v>1</v>
      </c>
      <c r="G92" s="383">
        <v>0</v>
      </c>
      <c r="H92" s="383">
        <v>6</v>
      </c>
      <c r="I92" s="383">
        <v>0</v>
      </c>
      <c r="J92" s="383">
        <v>0</v>
      </c>
      <c r="K92" s="383">
        <v>3</v>
      </c>
      <c r="L92" s="383">
        <v>0</v>
      </c>
      <c r="M92" s="383">
        <v>1.5</v>
      </c>
      <c r="N92" s="383">
        <v>5</v>
      </c>
      <c r="O92" s="383">
        <v>0</v>
      </c>
      <c r="P92" s="383">
        <v>0</v>
      </c>
      <c r="Q92" s="383">
        <v>4</v>
      </c>
      <c r="R92" s="384"/>
      <c r="S92" s="384"/>
      <c r="T92" s="384"/>
      <c r="U92" s="384"/>
      <c r="V92" s="20">
        <f t="shared" si="22"/>
        <v>3.5</v>
      </c>
      <c r="W92" s="20">
        <f t="shared" si="23"/>
        <v>3</v>
      </c>
      <c r="X92" s="20">
        <f t="shared" si="24"/>
        <v>3.25</v>
      </c>
      <c r="Y92" s="67">
        <f t="shared" si="25"/>
        <v>4</v>
      </c>
      <c r="Z92" s="117"/>
      <c r="AA92" s="106"/>
      <c r="AB92" s="106"/>
      <c r="AC92" s="106"/>
      <c r="AD92" s="106"/>
      <c r="AE92" s="106"/>
      <c r="AF92" s="106"/>
      <c r="AG92" s="106"/>
      <c r="AH92" s="106"/>
      <c r="AI92" s="108"/>
      <c r="AJ92" s="108"/>
    </row>
    <row r="93" spans="1:36" s="50" customFormat="1" ht="18.75" x14ac:dyDescent="0.25">
      <c r="A93" s="111"/>
      <c r="B93" s="114"/>
      <c r="C93" s="250"/>
      <c r="D93" s="239"/>
      <c r="E93" s="385" t="s">
        <v>208</v>
      </c>
      <c r="F93" s="385">
        <v>15</v>
      </c>
      <c r="G93" s="385">
        <v>15</v>
      </c>
      <c r="H93" s="385">
        <v>22</v>
      </c>
      <c r="I93" s="385">
        <v>34</v>
      </c>
      <c r="J93" s="385">
        <v>17</v>
      </c>
      <c r="K93" s="385">
        <v>24</v>
      </c>
      <c r="L93" s="385">
        <v>11</v>
      </c>
      <c r="M93" s="385">
        <v>8</v>
      </c>
      <c r="N93" s="385">
        <v>5</v>
      </c>
      <c r="O93" s="385">
        <v>17</v>
      </c>
      <c r="P93" s="385">
        <v>20</v>
      </c>
      <c r="Q93" s="385">
        <v>27</v>
      </c>
      <c r="R93" s="386"/>
      <c r="S93" s="386"/>
      <c r="T93" s="386"/>
      <c r="U93" s="386"/>
      <c r="V93" s="20">
        <f t="shared" si="22"/>
        <v>17.333333333333332</v>
      </c>
      <c r="W93" s="20">
        <f t="shared" si="23"/>
        <v>25</v>
      </c>
      <c r="X93" s="20">
        <f t="shared" si="24"/>
        <v>8</v>
      </c>
      <c r="Y93" s="67">
        <f t="shared" si="25"/>
        <v>21.333333333333332</v>
      </c>
      <c r="Z93" s="117"/>
      <c r="AA93" s="106"/>
      <c r="AB93" s="106"/>
      <c r="AC93" s="106"/>
      <c r="AD93" s="106"/>
      <c r="AE93" s="106"/>
      <c r="AF93" s="106"/>
      <c r="AG93" s="106"/>
      <c r="AH93" s="106"/>
      <c r="AI93" s="108"/>
      <c r="AJ93" s="108"/>
    </row>
    <row r="94" spans="1:36" s="50" customFormat="1" ht="18.75" x14ac:dyDescent="0.25">
      <c r="A94" s="111"/>
      <c r="B94" s="114"/>
      <c r="C94" s="250"/>
      <c r="D94" s="239"/>
      <c r="E94" s="383" t="s">
        <v>209</v>
      </c>
      <c r="F94" s="383">
        <v>14</v>
      </c>
      <c r="G94" s="383">
        <v>17</v>
      </c>
      <c r="H94" s="383">
        <v>8</v>
      </c>
      <c r="I94" s="383">
        <v>18</v>
      </c>
      <c r="J94" s="383">
        <v>11</v>
      </c>
      <c r="K94" s="383">
        <v>16</v>
      </c>
      <c r="L94" s="383">
        <v>12</v>
      </c>
      <c r="M94" s="383">
        <v>12</v>
      </c>
      <c r="N94" s="383">
        <v>12</v>
      </c>
      <c r="O94" s="383">
        <v>37</v>
      </c>
      <c r="P94" s="383">
        <v>13</v>
      </c>
      <c r="Q94" s="383">
        <v>16</v>
      </c>
      <c r="R94" s="384"/>
      <c r="S94" s="384"/>
      <c r="T94" s="384"/>
      <c r="U94" s="384"/>
      <c r="V94" s="20">
        <f t="shared" si="22"/>
        <v>13</v>
      </c>
      <c r="W94" s="20">
        <f t="shared" si="23"/>
        <v>15</v>
      </c>
      <c r="X94" s="20">
        <f t="shared" si="24"/>
        <v>12</v>
      </c>
      <c r="Y94" s="67">
        <f t="shared" si="25"/>
        <v>22</v>
      </c>
      <c r="Z94" s="117"/>
      <c r="AA94" s="106"/>
      <c r="AB94" s="106"/>
      <c r="AC94" s="106"/>
      <c r="AD94" s="106"/>
      <c r="AE94" s="106"/>
      <c r="AF94" s="106"/>
      <c r="AG94" s="106"/>
      <c r="AH94" s="106"/>
      <c r="AI94" s="108"/>
      <c r="AJ94" s="108"/>
    </row>
    <row r="95" spans="1:36" s="50" customFormat="1" ht="18.75" x14ac:dyDescent="0.25">
      <c r="A95" s="111"/>
      <c r="B95" s="114"/>
      <c r="C95" s="250"/>
      <c r="D95" s="239"/>
      <c r="E95" s="385" t="s">
        <v>49</v>
      </c>
      <c r="F95" s="385">
        <v>42</v>
      </c>
      <c r="G95" s="385">
        <v>43</v>
      </c>
      <c r="H95" s="385">
        <v>40</v>
      </c>
      <c r="I95" s="385">
        <v>40</v>
      </c>
      <c r="J95" s="385">
        <v>43</v>
      </c>
      <c r="K95" s="385">
        <v>40</v>
      </c>
      <c r="L95" s="385">
        <v>52</v>
      </c>
      <c r="M95" s="385">
        <v>39</v>
      </c>
      <c r="N95" s="385">
        <v>38</v>
      </c>
      <c r="O95" s="385">
        <v>47</v>
      </c>
      <c r="P95" s="385">
        <v>41</v>
      </c>
      <c r="Q95" s="385">
        <v>38</v>
      </c>
      <c r="R95" s="386"/>
      <c r="S95" s="386"/>
      <c r="T95" s="386"/>
      <c r="U95" s="386"/>
      <c r="V95" s="20">
        <f t="shared" si="22"/>
        <v>41.666666666666664</v>
      </c>
      <c r="W95" s="20">
        <f t="shared" si="23"/>
        <v>41</v>
      </c>
      <c r="X95" s="20">
        <f t="shared" si="24"/>
        <v>43</v>
      </c>
      <c r="Y95" s="67">
        <f t="shared" si="25"/>
        <v>42</v>
      </c>
      <c r="Z95" s="117"/>
      <c r="AA95" s="106"/>
      <c r="AB95" s="106"/>
      <c r="AC95" s="106"/>
      <c r="AD95" s="106"/>
      <c r="AE95" s="106"/>
      <c r="AF95" s="106"/>
      <c r="AG95" s="106"/>
      <c r="AH95" s="106"/>
      <c r="AI95" s="108"/>
      <c r="AJ95" s="108"/>
    </row>
    <row r="96" spans="1:36" s="50" customFormat="1" ht="18.75" x14ac:dyDescent="0.25">
      <c r="A96" s="111"/>
      <c r="B96" s="114"/>
      <c r="C96" s="250"/>
      <c r="D96" s="239"/>
      <c r="E96" s="383" t="s">
        <v>210</v>
      </c>
      <c r="F96" s="383">
        <v>16</v>
      </c>
      <c r="G96" s="383">
        <v>12</v>
      </c>
      <c r="H96" s="383">
        <v>22</v>
      </c>
      <c r="I96" s="383">
        <v>11</v>
      </c>
      <c r="J96" s="383">
        <v>10</v>
      </c>
      <c r="K96" s="383">
        <v>15</v>
      </c>
      <c r="L96" s="383">
        <v>15</v>
      </c>
      <c r="M96" s="383">
        <v>15</v>
      </c>
      <c r="N96" s="383">
        <v>20</v>
      </c>
      <c r="O96" s="383">
        <v>4</v>
      </c>
      <c r="P96" s="383">
        <v>10</v>
      </c>
      <c r="Q96" s="383">
        <v>13</v>
      </c>
      <c r="R96" s="384"/>
      <c r="S96" s="384"/>
      <c r="T96" s="384"/>
      <c r="U96" s="384"/>
      <c r="V96" s="20">
        <f t="shared" si="22"/>
        <v>16.666666666666668</v>
      </c>
      <c r="W96" s="20">
        <f t="shared" si="23"/>
        <v>12</v>
      </c>
      <c r="X96" s="20">
        <f t="shared" si="24"/>
        <v>16.666666666666668</v>
      </c>
      <c r="Y96" s="67">
        <f t="shared" si="25"/>
        <v>9</v>
      </c>
      <c r="Z96" s="117"/>
      <c r="AA96" s="106"/>
      <c r="AB96" s="106"/>
      <c r="AC96" s="106"/>
      <c r="AD96" s="106"/>
      <c r="AE96" s="106"/>
      <c r="AF96" s="106"/>
      <c r="AG96" s="106"/>
      <c r="AH96" s="106"/>
      <c r="AI96" s="108"/>
      <c r="AJ96" s="108"/>
    </row>
    <row r="97" spans="1:36" s="50" customFormat="1" ht="18.75" x14ac:dyDescent="0.25">
      <c r="A97" s="111"/>
      <c r="B97" s="114"/>
      <c r="C97" s="250"/>
      <c r="D97" s="239"/>
      <c r="E97" s="385" t="s">
        <v>211</v>
      </c>
      <c r="F97" s="385"/>
      <c r="G97" s="385"/>
      <c r="H97" s="385"/>
      <c r="I97" s="385"/>
      <c r="J97" s="385"/>
      <c r="K97" s="385"/>
      <c r="L97" s="385">
        <v>3</v>
      </c>
      <c r="M97" s="385">
        <v>5</v>
      </c>
      <c r="N97" s="385">
        <v>20</v>
      </c>
      <c r="O97" s="385">
        <v>11</v>
      </c>
      <c r="P97" s="385">
        <v>5</v>
      </c>
      <c r="Q97" s="385">
        <v>19</v>
      </c>
      <c r="R97" s="386"/>
      <c r="S97" s="386"/>
      <c r="T97" s="386"/>
      <c r="U97" s="386"/>
      <c r="V97" s="20">
        <f t="shared" si="22"/>
        <v>0</v>
      </c>
      <c r="W97" s="20">
        <f t="shared" si="23"/>
        <v>0</v>
      </c>
      <c r="X97" s="20">
        <f t="shared" si="24"/>
        <v>9.3333333333333339</v>
      </c>
      <c r="Y97" s="67">
        <f t="shared" si="25"/>
        <v>11.666666666666666</v>
      </c>
      <c r="Z97" s="117"/>
      <c r="AA97" s="106"/>
      <c r="AB97" s="106"/>
      <c r="AC97" s="106"/>
      <c r="AD97" s="106"/>
      <c r="AE97" s="106"/>
      <c r="AF97" s="106"/>
      <c r="AG97" s="106"/>
      <c r="AH97" s="106"/>
      <c r="AI97" s="108"/>
      <c r="AJ97" s="108"/>
    </row>
    <row r="98" spans="1:36" s="50" customFormat="1" ht="18.75" x14ac:dyDescent="0.25">
      <c r="A98" s="111"/>
      <c r="B98" s="114"/>
      <c r="C98" s="250"/>
      <c r="D98" s="239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4"/>
      <c r="S98" s="384"/>
      <c r="T98" s="384"/>
      <c r="U98" s="384"/>
      <c r="V98" s="20">
        <f t="shared" si="22"/>
        <v>0</v>
      </c>
      <c r="W98" s="20">
        <f t="shared" si="23"/>
        <v>0</v>
      </c>
      <c r="X98" s="20">
        <f t="shared" si="24"/>
        <v>0</v>
      </c>
      <c r="Y98" s="67">
        <f t="shared" si="25"/>
        <v>0</v>
      </c>
      <c r="Z98" s="117"/>
      <c r="AA98" s="106"/>
      <c r="AB98" s="106"/>
      <c r="AC98" s="106"/>
      <c r="AD98" s="106"/>
      <c r="AE98" s="106"/>
      <c r="AF98" s="106"/>
      <c r="AG98" s="106"/>
      <c r="AH98" s="106"/>
      <c r="AI98" s="108"/>
      <c r="AJ98" s="108"/>
    </row>
    <row r="99" spans="1:36" s="50" customFormat="1" ht="18.75" x14ac:dyDescent="0.25">
      <c r="A99" s="111"/>
      <c r="B99" s="114"/>
      <c r="C99" s="250"/>
      <c r="D99" s="239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6"/>
      <c r="S99" s="386"/>
      <c r="T99" s="386"/>
      <c r="U99" s="386"/>
      <c r="V99" s="20">
        <f t="shared" ref="V99:V110" si="33">IF(AND(F99=0,G99=0,H99=0),0,IF(AND(F99=0,G99=0),H99,IF(AND(F99=0,H99=0),G99,IF(AND(G99=0,H99=0),F99,IF(F99=0,(G99+H99)/2,IF(G99=0,(F99+H99)/2,IF(H99=0,(F99+G99)/2,(F99+G99+H99)/3)))))))</f>
        <v>0</v>
      </c>
      <c r="W99" s="20">
        <f t="shared" ref="W99:W110" si="34">IF(AND(I99=0,J99=0,K99=0),0,IF(AND(I99=0,J99=0),K99,IF(AND(I99=0,K99=0),J99,IF(AND(J99=0,K99=0),I99,IF(I99=0,(J99+K99)/2,IF(J99=0,(I99+K99)/2,IF(K99=0,(I99+J99)/2,(I99+J99+K99)/3)))))))</f>
        <v>0</v>
      </c>
      <c r="X99" s="20">
        <f t="shared" ref="X99:X110" si="35">IF(AND(L99=0,M99=0,N99=0),0,IF(AND(L99=0,M99=0),N99,IF(AND(L99=0,N99=0),M99,IF(AND(M99=0,N99=0),L99,IF(L99=0,(M99+N99)/2,IF(M99=0,(L99+N99)/2,IF(N99=0,(L99+M99)/2,(L99+M99+N99)/3)))))))</f>
        <v>0</v>
      </c>
      <c r="Y99" s="67">
        <f t="shared" ref="Y99:Y110" si="36">IF(AND(O99=0,P99=0,Q99=0),0,IF(AND(O99=0,P99=0),Q99,IF(AND(O99=0,Q99=0),P99,IF(AND(P99=0,Q99=0),O99,IF(O99=0,(P99+Q99)/2,IF(P99=0,(O99+Q99)/2,IF(Q99=0,(O99+P99)/2,(O99+P99+Q99)/3)))))))</f>
        <v>0</v>
      </c>
      <c r="Z99" s="117"/>
      <c r="AA99" s="106"/>
      <c r="AB99" s="106"/>
      <c r="AC99" s="106"/>
      <c r="AD99" s="106"/>
      <c r="AE99" s="106"/>
      <c r="AF99" s="106"/>
      <c r="AG99" s="106"/>
      <c r="AH99" s="106"/>
      <c r="AI99" s="108"/>
      <c r="AJ99" s="108"/>
    </row>
    <row r="100" spans="1:36" s="50" customFormat="1" ht="19.5" thickBot="1" x14ac:dyDescent="0.3">
      <c r="A100" s="112"/>
      <c r="B100" s="115"/>
      <c r="C100" s="251"/>
      <c r="D100" s="240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0"/>
      <c r="S100" s="390"/>
      <c r="T100" s="390"/>
      <c r="U100" s="390"/>
      <c r="V100" s="21">
        <f t="shared" si="33"/>
        <v>0</v>
      </c>
      <c r="W100" s="21">
        <f t="shared" si="34"/>
        <v>0</v>
      </c>
      <c r="X100" s="21">
        <f t="shared" si="35"/>
        <v>0</v>
      </c>
      <c r="Y100" s="68">
        <f t="shared" si="36"/>
        <v>0</v>
      </c>
      <c r="Z100" s="118"/>
      <c r="AA100" s="104"/>
      <c r="AB100" s="104"/>
      <c r="AC100" s="104"/>
      <c r="AD100" s="104"/>
      <c r="AE100" s="104"/>
      <c r="AF100" s="104"/>
      <c r="AG100" s="104"/>
      <c r="AH100" s="104"/>
      <c r="AI100" s="109"/>
      <c r="AJ100" s="109"/>
    </row>
    <row r="101" spans="1:36" s="50" customFormat="1" ht="18.75" x14ac:dyDescent="0.25">
      <c r="A101" s="123">
        <v>11</v>
      </c>
      <c r="B101" s="124" t="s">
        <v>258</v>
      </c>
      <c r="C101" s="249">
        <v>100.16</v>
      </c>
      <c r="D101" s="238">
        <f>(160+100)*0.9</f>
        <v>234</v>
      </c>
      <c r="E101" s="392" t="s">
        <v>212</v>
      </c>
      <c r="F101" s="392">
        <v>1</v>
      </c>
      <c r="G101" s="392">
        <v>1</v>
      </c>
      <c r="H101" s="392">
        <v>2</v>
      </c>
      <c r="I101" s="392">
        <v>1</v>
      </c>
      <c r="J101" s="392">
        <v>1</v>
      </c>
      <c r="K101" s="392">
        <v>1</v>
      </c>
      <c r="L101" s="392">
        <v>0.5</v>
      </c>
      <c r="M101" s="392">
        <v>8</v>
      </c>
      <c r="N101" s="392">
        <v>1</v>
      </c>
      <c r="O101" s="392">
        <v>1</v>
      </c>
      <c r="P101" s="392">
        <v>0.4</v>
      </c>
      <c r="Q101" s="392">
        <v>6</v>
      </c>
      <c r="R101" s="393">
        <v>385</v>
      </c>
      <c r="S101" s="393">
        <v>385</v>
      </c>
      <c r="T101" s="393">
        <v>405</v>
      </c>
      <c r="U101" s="393">
        <v>400</v>
      </c>
      <c r="V101" s="22">
        <f t="shared" si="33"/>
        <v>1.3333333333333333</v>
      </c>
      <c r="W101" s="22">
        <f t="shared" si="34"/>
        <v>1</v>
      </c>
      <c r="X101" s="22">
        <f t="shared" si="35"/>
        <v>3.1666666666666665</v>
      </c>
      <c r="Y101" s="69">
        <f t="shared" si="36"/>
        <v>2.4666666666666668</v>
      </c>
      <c r="Z101" s="125">
        <f>SUM(V101:V106)</f>
        <v>2.333333333333333</v>
      </c>
      <c r="AA101" s="103">
        <f>SUM(W101:W106)</f>
        <v>2</v>
      </c>
      <c r="AB101" s="103">
        <f>SUM(X101:X106)</f>
        <v>3.4666666666666663</v>
      </c>
      <c r="AC101" s="103">
        <f>SUM(Y101:Y106)</f>
        <v>2.7666666666666666</v>
      </c>
      <c r="AD101" s="105">
        <f t="shared" ref="AD101" si="37">Z101*0.38*0.9*SQRT(3)</f>
        <v>1.3821765444399639</v>
      </c>
      <c r="AE101" s="105">
        <f t="shared" si="31"/>
        <v>1.184722752377112</v>
      </c>
      <c r="AF101" s="105">
        <f t="shared" si="31"/>
        <v>2.0535194374536609</v>
      </c>
      <c r="AG101" s="105">
        <f t="shared" si="31"/>
        <v>1.6388664741216714</v>
      </c>
      <c r="AH101" s="103">
        <f>MAX(Z101:AC106)</f>
        <v>3.4666666666666663</v>
      </c>
      <c r="AI101" s="107">
        <f t="shared" ref="AI101" si="38">AH101*0.38*0.9*SQRT(3)</f>
        <v>2.0535194374536609</v>
      </c>
      <c r="AJ101" s="107">
        <f>D101-AI101</f>
        <v>231.94648056254633</v>
      </c>
    </row>
    <row r="102" spans="1:36" s="50" customFormat="1" ht="18.75" x14ac:dyDescent="0.25">
      <c r="A102" s="111"/>
      <c r="B102" s="114"/>
      <c r="C102" s="250"/>
      <c r="D102" s="239"/>
      <c r="E102" s="383" t="s">
        <v>213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4"/>
      <c r="S102" s="384"/>
      <c r="T102" s="384"/>
      <c r="U102" s="384"/>
      <c r="V102" s="20">
        <f t="shared" si="33"/>
        <v>0</v>
      </c>
      <c r="W102" s="20">
        <f t="shared" si="34"/>
        <v>0</v>
      </c>
      <c r="X102" s="20">
        <f t="shared" si="35"/>
        <v>0</v>
      </c>
      <c r="Y102" s="67">
        <f t="shared" si="36"/>
        <v>0</v>
      </c>
      <c r="Z102" s="117"/>
      <c r="AA102" s="106"/>
      <c r="AB102" s="106"/>
      <c r="AC102" s="106"/>
      <c r="AD102" s="106"/>
      <c r="AE102" s="106"/>
      <c r="AF102" s="106"/>
      <c r="AG102" s="106"/>
      <c r="AH102" s="106"/>
      <c r="AI102" s="108"/>
      <c r="AJ102" s="108"/>
    </row>
    <row r="103" spans="1:36" s="50" customFormat="1" ht="18.75" x14ac:dyDescent="0.25">
      <c r="A103" s="111"/>
      <c r="B103" s="114"/>
      <c r="C103" s="250"/>
      <c r="D103" s="239"/>
      <c r="E103" s="385" t="s">
        <v>214</v>
      </c>
      <c r="F103" s="385">
        <v>1</v>
      </c>
      <c r="G103" s="385"/>
      <c r="H103" s="385"/>
      <c r="I103" s="385">
        <v>1</v>
      </c>
      <c r="J103" s="385"/>
      <c r="K103" s="385"/>
      <c r="L103" s="385"/>
      <c r="M103" s="385"/>
      <c r="N103" s="385">
        <v>0.3</v>
      </c>
      <c r="O103" s="385"/>
      <c r="P103" s="385"/>
      <c r="Q103" s="385">
        <v>0.3</v>
      </c>
      <c r="R103" s="384"/>
      <c r="S103" s="384"/>
      <c r="T103" s="384"/>
      <c r="U103" s="384"/>
      <c r="V103" s="20">
        <f t="shared" si="33"/>
        <v>1</v>
      </c>
      <c r="W103" s="20">
        <f t="shared" si="34"/>
        <v>1</v>
      </c>
      <c r="X103" s="20">
        <f t="shared" si="35"/>
        <v>0.3</v>
      </c>
      <c r="Y103" s="67">
        <f t="shared" si="36"/>
        <v>0.3</v>
      </c>
      <c r="Z103" s="117"/>
      <c r="AA103" s="106"/>
      <c r="AB103" s="106"/>
      <c r="AC103" s="106"/>
      <c r="AD103" s="106"/>
      <c r="AE103" s="106"/>
      <c r="AF103" s="106"/>
      <c r="AG103" s="106"/>
      <c r="AH103" s="106"/>
      <c r="AI103" s="108"/>
      <c r="AJ103" s="108"/>
    </row>
    <row r="104" spans="1:36" s="50" customFormat="1" ht="18.75" x14ac:dyDescent="0.25">
      <c r="A104" s="111"/>
      <c r="B104" s="114"/>
      <c r="C104" s="250"/>
      <c r="D104" s="239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4"/>
      <c r="S104" s="384"/>
      <c r="T104" s="384"/>
      <c r="U104" s="384"/>
      <c r="V104" s="20">
        <f t="shared" si="33"/>
        <v>0</v>
      </c>
      <c r="W104" s="20">
        <f t="shared" si="34"/>
        <v>0</v>
      </c>
      <c r="X104" s="20">
        <f t="shared" si="35"/>
        <v>0</v>
      </c>
      <c r="Y104" s="67">
        <f t="shared" si="36"/>
        <v>0</v>
      </c>
      <c r="Z104" s="117"/>
      <c r="AA104" s="106"/>
      <c r="AB104" s="106"/>
      <c r="AC104" s="106"/>
      <c r="AD104" s="106"/>
      <c r="AE104" s="106"/>
      <c r="AF104" s="106"/>
      <c r="AG104" s="106"/>
      <c r="AH104" s="106"/>
      <c r="AI104" s="108"/>
      <c r="AJ104" s="108"/>
    </row>
    <row r="105" spans="1:36" s="50" customFormat="1" ht="18.75" x14ac:dyDescent="0.25">
      <c r="A105" s="111"/>
      <c r="B105" s="114"/>
      <c r="C105" s="250"/>
      <c r="D105" s="239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6"/>
      <c r="S105" s="386"/>
      <c r="T105" s="386"/>
      <c r="U105" s="386"/>
      <c r="V105" s="20">
        <f t="shared" si="33"/>
        <v>0</v>
      </c>
      <c r="W105" s="20">
        <f t="shared" si="34"/>
        <v>0</v>
      </c>
      <c r="X105" s="20">
        <f t="shared" si="35"/>
        <v>0</v>
      </c>
      <c r="Y105" s="67">
        <f t="shared" si="36"/>
        <v>0</v>
      </c>
      <c r="Z105" s="117"/>
      <c r="AA105" s="106"/>
      <c r="AB105" s="106"/>
      <c r="AC105" s="106"/>
      <c r="AD105" s="106"/>
      <c r="AE105" s="106"/>
      <c r="AF105" s="106"/>
      <c r="AG105" s="106"/>
      <c r="AH105" s="106"/>
      <c r="AI105" s="108"/>
      <c r="AJ105" s="108"/>
    </row>
    <row r="106" spans="1:36" s="50" customFormat="1" ht="19.5" thickBot="1" x14ac:dyDescent="0.3">
      <c r="A106" s="112"/>
      <c r="B106" s="115"/>
      <c r="C106" s="251"/>
      <c r="D106" s="240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0"/>
      <c r="S106" s="390"/>
      <c r="T106" s="390"/>
      <c r="U106" s="390"/>
      <c r="V106" s="21">
        <f t="shared" si="33"/>
        <v>0</v>
      </c>
      <c r="W106" s="21">
        <f t="shared" si="34"/>
        <v>0</v>
      </c>
      <c r="X106" s="21">
        <f t="shared" si="35"/>
        <v>0</v>
      </c>
      <c r="Y106" s="68">
        <f t="shared" si="36"/>
        <v>0</v>
      </c>
      <c r="Z106" s="118"/>
      <c r="AA106" s="104"/>
      <c r="AB106" s="104"/>
      <c r="AC106" s="104"/>
      <c r="AD106" s="104"/>
      <c r="AE106" s="104"/>
      <c r="AF106" s="104"/>
      <c r="AG106" s="104"/>
      <c r="AH106" s="104"/>
      <c r="AI106" s="109"/>
      <c r="AJ106" s="109"/>
    </row>
    <row r="107" spans="1:36" s="50" customFormat="1" ht="18.75" x14ac:dyDescent="0.25">
      <c r="A107" s="123">
        <v>12</v>
      </c>
      <c r="B107" s="124" t="s">
        <v>53</v>
      </c>
      <c r="C107" s="249">
        <v>250.25</v>
      </c>
      <c r="D107" s="238">
        <f>(250+250)*0.9</f>
        <v>450</v>
      </c>
      <c r="E107" s="392" t="s">
        <v>215</v>
      </c>
      <c r="F107" s="392">
        <v>6</v>
      </c>
      <c r="G107" s="392">
        <v>12</v>
      </c>
      <c r="H107" s="392">
        <v>1</v>
      </c>
      <c r="I107" s="392">
        <v>5</v>
      </c>
      <c r="J107" s="392">
        <v>10</v>
      </c>
      <c r="K107" s="392">
        <v>1</v>
      </c>
      <c r="L107" s="392">
        <v>10</v>
      </c>
      <c r="M107" s="392">
        <v>10</v>
      </c>
      <c r="N107" s="392">
        <v>2</v>
      </c>
      <c r="O107" s="392">
        <v>10</v>
      </c>
      <c r="P107" s="392">
        <v>9</v>
      </c>
      <c r="Q107" s="392">
        <v>1</v>
      </c>
      <c r="R107" s="393">
        <v>356</v>
      </c>
      <c r="S107" s="393">
        <v>356</v>
      </c>
      <c r="T107" s="393">
        <v>372</v>
      </c>
      <c r="U107" s="393">
        <v>377</v>
      </c>
      <c r="V107" s="22">
        <f t="shared" si="33"/>
        <v>6.333333333333333</v>
      </c>
      <c r="W107" s="22">
        <f t="shared" si="34"/>
        <v>5.333333333333333</v>
      </c>
      <c r="X107" s="22">
        <f t="shared" si="35"/>
        <v>7.333333333333333</v>
      </c>
      <c r="Y107" s="69">
        <f t="shared" si="36"/>
        <v>6.666666666666667</v>
      </c>
      <c r="Z107" s="125">
        <f>SUM(V107:V109)</f>
        <v>7.333333333333333</v>
      </c>
      <c r="AA107" s="103">
        <f>SUM(W107:W109)</f>
        <v>6.333333333333333</v>
      </c>
      <c r="AB107" s="103">
        <f>SUM(X107:X109)</f>
        <v>7.7333333333333334</v>
      </c>
      <c r="AC107" s="103">
        <f>SUM(Y107:Y109)</f>
        <v>7.0666666666666673</v>
      </c>
      <c r="AD107" s="105">
        <f t="shared" ref="AD107" si="39">Z107*0.38*0.9*SQRT(3)</f>
        <v>4.3439834253827438</v>
      </c>
      <c r="AE107" s="105">
        <f t="shared" si="31"/>
        <v>3.7516220491941881</v>
      </c>
      <c r="AF107" s="105">
        <f t="shared" si="31"/>
        <v>4.5809279758581667</v>
      </c>
      <c r="AG107" s="105">
        <f t="shared" si="31"/>
        <v>4.1860203917324625</v>
      </c>
      <c r="AH107" s="103">
        <f>MAX(Z107:AC109)</f>
        <v>7.7333333333333334</v>
      </c>
      <c r="AI107" s="107">
        <f t="shared" ref="AI107" si="40">AH107*0.38*0.9*SQRT(3)</f>
        <v>4.5809279758581667</v>
      </c>
      <c r="AJ107" s="107">
        <f>D107-AI107</f>
        <v>445.41907202414183</v>
      </c>
    </row>
    <row r="108" spans="1:36" s="50" customFormat="1" ht="31.5" x14ac:dyDescent="0.25">
      <c r="A108" s="111"/>
      <c r="B108" s="114"/>
      <c r="C108" s="250"/>
      <c r="D108" s="239"/>
      <c r="E108" s="383" t="s">
        <v>216</v>
      </c>
      <c r="F108" s="383"/>
      <c r="G108" s="383">
        <v>1</v>
      </c>
      <c r="H108" s="383"/>
      <c r="I108" s="383"/>
      <c r="J108" s="383">
        <v>1</v>
      </c>
      <c r="K108" s="383"/>
      <c r="L108" s="383">
        <v>0.4</v>
      </c>
      <c r="M108" s="383"/>
      <c r="N108" s="383"/>
      <c r="O108" s="383">
        <v>0.4</v>
      </c>
      <c r="P108" s="383"/>
      <c r="Q108" s="383"/>
      <c r="R108" s="384"/>
      <c r="S108" s="384"/>
      <c r="T108" s="384"/>
      <c r="U108" s="384"/>
      <c r="V108" s="20">
        <f t="shared" si="33"/>
        <v>1</v>
      </c>
      <c r="W108" s="20">
        <f t="shared" si="34"/>
        <v>1</v>
      </c>
      <c r="X108" s="20">
        <f t="shared" si="35"/>
        <v>0.4</v>
      </c>
      <c r="Y108" s="67">
        <f t="shared" si="36"/>
        <v>0.4</v>
      </c>
      <c r="Z108" s="117"/>
      <c r="AA108" s="106"/>
      <c r="AB108" s="106"/>
      <c r="AC108" s="106"/>
      <c r="AD108" s="106"/>
      <c r="AE108" s="106"/>
      <c r="AF108" s="106"/>
      <c r="AG108" s="106"/>
      <c r="AH108" s="106"/>
      <c r="AI108" s="108"/>
      <c r="AJ108" s="108"/>
    </row>
    <row r="109" spans="1:36" s="50" customFormat="1" ht="19.5" thickBot="1" x14ac:dyDescent="0.3">
      <c r="A109" s="112"/>
      <c r="B109" s="115"/>
      <c r="C109" s="251"/>
      <c r="D109" s="240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0"/>
      <c r="S109" s="390"/>
      <c r="T109" s="390"/>
      <c r="U109" s="390"/>
      <c r="V109" s="21">
        <f t="shared" si="33"/>
        <v>0</v>
      </c>
      <c r="W109" s="21">
        <f t="shared" si="34"/>
        <v>0</v>
      </c>
      <c r="X109" s="21">
        <f t="shared" si="35"/>
        <v>0</v>
      </c>
      <c r="Y109" s="68">
        <f t="shared" si="36"/>
        <v>0</v>
      </c>
      <c r="Z109" s="118"/>
      <c r="AA109" s="104"/>
      <c r="AB109" s="104"/>
      <c r="AC109" s="104"/>
      <c r="AD109" s="104"/>
      <c r="AE109" s="104"/>
      <c r="AF109" s="104"/>
      <c r="AG109" s="104"/>
      <c r="AH109" s="104"/>
      <c r="AI109" s="109"/>
      <c r="AJ109" s="109"/>
    </row>
    <row r="110" spans="1:36" s="50" customFormat="1" ht="18.75" x14ac:dyDescent="0.25">
      <c r="A110" s="123">
        <v>13</v>
      </c>
      <c r="B110" s="124" t="s">
        <v>57</v>
      </c>
      <c r="C110" s="119">
        <v>160</v>
      </c>
      <c r="D110" s="238">
        <f>160*0.9</f>
        <v>144</v>
      </c>
      <c r="E110" s="392" t="s">
        <v>217</v>
      </c>
      <c r="F110" s="392">
        <v>22</v>
      </c>
      <c r="G110" s="392">
        <v>26</v>
      </c>
      <c r="H110" s="392">
        <v>18</v>
      </c>
      <c r="I110" s="392">
        <v>28</v>
      </c>
      <c r="J110" s="392">
        <v>20</v>
      </c>
      <c r="K110" s="392">
        <v>19</v>
      </c>
      <c r="L110" s="392">
        <v>23</v>
      </c>
      <c r="M110" s="392">
        <v>15</v>
      </c>
      <c r="N110" s="392">
        <v>18</v>
      </c>
      <c r="O110" s="392">
        <v>23</v>
      </c>
      <c r="P110" s="392">
        <v>16</v>
      </c>
      <c r="Q110" s="392">
        <v>17</v>
      </c>
      <c r="R110" s="393">
        <v>395</v>
      </c>
      <c r="S110" s="393">
        <v>395</v>
      </c>
      <c r="T110" s="393">
        <v>390</v>
      </c>
      <c r="U110" s="393">
        <v>390</v>
      </c>
      <c r="V110" s="22">
        <f t="shared" si="33"/>
        <v>22</v>
      </c>
      <c r="W110" s="22">
        <f t="shared" si="34"/>
        <v>22.333333333333332</v>
      </c>
      <c r="X110" s="22">
        <f t="shared" si="35"/>
        <v>18.666666666666668</v>
      </c>
      <c r="Y110" s="69">
        <f t="shared" si="36"/>
        <v>18.666666666666668</v>
      </c>
      <c r="Z110" s="125">
        <f>SUM(V110:V111)</f>
        <v>22</v>
      </c>
      <c r="AA110" s="103">
        <f>SUM(W110:W111)</f>
        <v>22.333333333333332</v>
      </c>
      <c r="AB110" s="103">
        <f>SUM(X110:X111)</f>
        <v>18.666666666666668</v>
      </c>
      <c r="AC110" s="103">
        <f>SUM(Y110:Y111)</f>
        <v>18.666666666666668</v>
      </c>
      <c r="AD110" s="105">
        <f t="shared" ref="AD110" si="41">Z110*0.38*0.9*SQRT(3)</f>
        <v>13.031950276148232</v>
      </c>
      <c r="AE110" s="105">
        <f t="shared" si="31"/>
        <v>13.229404068211084</v>
      </c>
      <c r="AF110" s="105">
        <f t="shared" si="31"/>
        <v>11.057412355519713</v>
      </c>
      <c r="AG110" s="105">
        <f t="shared" si="31"/>
        <v>11.057412355519713</v>
      </c>
      <c r="AH110" s="103">
        <f>MAX(Z110:AC111)</f>
        <v>22.333333333333332</v>
      </c>
      <c r="AI110" s="107">
        <f t="shared" ref="AI110" si="42">AH110*0.38*0.9*SQRT(3)</f>
        <v>13.229404068211084</v>
      </c>
      <c r="AJ110" s="107">
        <f>D110-AI110</f>
        <v>130.7705959317889</v>
      </c>
    </row>
    <row r="111" spans="1:36" s="50" customFormat="1" ht="19.5" thickBot="1" x14ac:dyDescent="0.3">
      <c r="A111" s="112"/>
      <c r="B111" s="115"/>
      <c r="C111" s="121"/>
      <c r="D111" s="240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0"/>
      <c r="S111" s="390"/>
      <c r="T111" s="390"/>
      <c r="U111" s="390"/>
      <c r="V111" s="21">
        <f t="shared" ref="V111:V132" si="43">IF(AND(F111=0,G111=0,H111=0),0,IF(AND(F111=0,G111=0),H111,IF(AND(F111=0,H111=0),G111,IF(AND(G111=0,H111=0),F111,IF(F111=0,(G111+H111)/2,IF(G111=0,(F111+H111)/2,IF(H111=0,(F111+G111)/2,(F111+G111+H111)/3)))))))</f>
        <v>0</v>
      </c>
      <c r="W111" s="21">
        <f t="shared" ref="W111:W132" si="44">IF(AND(I111=0,J111=0,K111=0),0,IF(AND(I111=0,J111=0),K111,IF(AND(I111=0,K111=0),J111,IF(AND(J111=0,K111=0),I111,IF(I111=0,(J111+K111)/2,IF(J111=0,(I111+K111)/2,IF(K111=0,(I111+J111)/2,(I111+J111+K111)/3)))))))</f>
        <v>0</v>
      </c>
      <c r="X111" s="21">
        <f t="shared" ref="X111:X132" si="45">IF(AND(L111=0,M111=0,N111=0),0,IF(AND(L111=0,M111=0),N111,IF(AND(L111=0,N111=0),M111,IF(AND(M111=0,N111=0),L111,IF(L111=0,(M111+N111)/2,IF(M111=0,(L111+N111)/2,IF(N111=0,(L111+M111)/2,(L111+M111+N111)/3)))))))</f>
        <v>0</v>
      </c>
      <c r="Y111" s="68">
        <f t="shared" ref="Y111:Y132" si="46">IF(AND(O111=0,P111=0,Q111=0),0,IF(AND(O111=0,P111=0),Q111,IF(AND(O111=0,Q111=0),P111,IF(AND(P111=0,Q111=0),O111,IF(O111=0,(P111+Q111)/2,IF(P111=0,(O111+Q111)/2,IF(Q111=0,(O111+P111)/2,(O111+P111+Q111)/3)))))))</f>
        <v>0</v>
      </c>
      <c r="Z111" s="118"/>
      <c r="AA111" s="104"/>
      <c r="AB111" s="104"/>
      <c r="AC111" s="104"/>
      <c r="AD111" s="104"/>
      <c r="AE111" s="104"/>
      <c r="AF111" s="104"/>
      <c r="AG111" s="104"/>
      <c r="AH111" s="104"/>
      <c r="AI111" s="109"/>
      <c r="AJ111" s="109"/>
    </row>
    <row r="112" spans="1:36" s="50" customFormat="1" ht="18.75" x14ac:dyDescent="0.25">
      <c r="A112" s="123">
        <v>14</v>
      </c>
      <c r="B112" s="124" t="s">
        <v>259</v>
      </c>
      <c r="C112" s="119">
        <v>400</v>
      </c>
      <c r="D112" s="238">
        <f>400*0.9</f>
        <v>360</v>
      </c>
      <c r="E112" s="392" t="s">
        <v>218</v>
      </c>
      <c r="F112" s="392">
        <v>1</v>
      </c>
      <c r="G112" s="392">
        <v>2</v>
      </c>
      <c r="H112" s="392">
        <v>5</v>
      </c>
      <c r="I112" s="392">
        <v>1</v>
      </c>
      <c r="J112" s="392">
        <v>1</v>
      </c>
      <c r="K112" s="392">
        <v>1</v>
      </c>
      <c r="L112" s="392">
        <v>6</v>
      </c>
      <c r="M112" s="392">
        <v>3</v>
      </c>
      <c r="N112" s="392">
        <v>9</v>
      </c>
      <c r="O112" s="392">
        <v>7</v>
      </c>
      <c r="P112" s="392">
        <v>2</v>
      </c>
      <c r="Q112" s="392">
        <v>8</v>
      </c>
      <c r="R112" s="393">
        <v>359</v>
      </c>
      <c r="S112" s="393">
        <v>359</v>
      </c>
      <c r="T112" s="393">
        <v>390</v>
      </c>
      <c r="U112" s="393">
        <v>390</v>
      </c>
      <c r="V112" s="22">
        <f t="shared" si="43"/>
        <v>2.6666666666666665</v>
      </c>
      <c r="W112" s="22">
        <f t="shared" si="44"/>
        <v>1</v>
      </c>
      <c r="X112" s="22">
        <f t="shared" si="45"/>
        <v>6</v>
      </c>
      <c r="Y112" s="69">
        <f t="shared" si="46"/>
        <v>5.666666666666667</v>
      </c>
      <c r="Z112" s="125">
        <f>SUM(V112:V114)</f>
        <v>3.6666666666666665</v>
      </c>
      <c r="AA112" s="103">
        <f>SUM(W112:W114)</f>
        <v>2</v>
      </c>
      <c r="AB112" s="103">
        <f>SUM(X112:X114)</f>
        <v>6.35</v>
      </c>
      <c r="AC112" s="103">
        <f>SUM(Y112:Y114)</f>
        <v>5.9</v>
      </c>
      <c r="AD112" s="105">
        <f t="shared" ref="AD112:AG115" si="47">Z112*0.38*0.9*SQRT(3)</f>
        <v>2.1719917126913719</v>
      </c>
      <c r="AE112" s="105">
        <f t="shared" si="47"/>
        <v>1.184722752377112</v>
      </c>
      <c r="AF112" s="105">
        <f t="shared" si="47"/>
        <v>3.7614947387973303</v>
      </c>
      <c r="AG112" s="105">
        <f t="shared" si="47"/>
        <v>3.4949321195124807</v>
      </c>
      <c r="AH112" s="103">
        <f>MAX(Z112:AC114)</f>
        <v>6.35</v>
      </c>
      <c r="AI112" s="107">
        <f t="shared" ref="AI112" si="48">AH112*0.38*0.9*SQRT(3)</f>
        <v>3.7614947387973303</v>
      </c>
      <c r="AJ112" s="107">
        <f>D112-AI112</f>
        <v>356.23850526120265</v>
      </c>
    </row>
    <row r="113" spans="1:36" s="50" customFormat="1" ht="31.5" x14ac:dyDescent="0.25">
      <c r="A113" s="111"/>
      <c r="B113" s="114"/>
      <c r="C113" s="120"/>
      <c r="D113" s="239"/>
      <c r="E113" s="383" t="s">
        <v>219</v>
      </c>
      <c r="F113" s="383">
        <v>1</v>
      </c>
      <c r="G113" s="383">
        <v>0</v>
      </c>
      <c r="H113" s="383">
        <v>0</v>
      </c>
      <c r="I113" s="383">
        <v>1</v>
      </c>
      <c r="J113" s="383">
        <v>0</v>
      </c>
      <c r="K113" s="383">
        <v>0</v>
      </c>
      <c r="L113" s="383">
        <v>0.3</v>
      </c>
      <c r="M113" s="383">
        <v>0.4</v>
      </c>
      <c r="N113" s="383">
        <v>0</v>
      </c>
      <c r="O113" s="383">
        <v>0.1</v>
      </c>
      <c r="P113" s="383">
        <v>0.3</v>
      </c>
      <c r="Q113" s="383">
        <v>0.3</v>
      </c>
      <c r="R113" s="384"/>
      <c r="S113" s="384"/>
      <c r="T113" s="384"/>
      <c r="U113" s="384"/>
      <c r="V113" s="20">
        <f t="shared" si="43"/>
        <v>1</v>
      </c>
      <c r="W113" s="20">
        <f t="shared" si="44"/>
        <v>1</v>
      </c>
      <c r="X113" s="20">
        <f t="shared" si="45"/>
        <v>0.35</v>
      </c>
      <c r="Y113" s="67">
        <f t="shared" si="46"/>
        <v>0.23333333333333331</v>
      </c>
      <c r="Z113" s="117"/>
      <c r="AA113" s="106"/>
      <c r="AB113" s="106"/>
      <c r="AC113" s="106"/>
      <c r="AD113" s="106"/>
      <c r="AE113" s="106"/>
      <c r="AF113" s="106"/>
      <c r="AG113" s="106"/>
      <c r="AH113" s="106"/>
      <c r="AI113" s="108"/>
      <c r="AJ113" s="108"/>
    </row>
    <row r="114" spans="1:36" s="50" customFormat="1" ht="19.5" thickBot="1" x14ac:dyDescent="0.3">
      <c r="A114" s="112"/>
      <c r="B114" s="115"/>
      <c r="C114" s="121"/>
      <c r="D114" s="240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0"/>
      <c r="S114" s="390"/>
      <c r="T114" s="390"/>
      <c r="U114" s="390"/>
      <c r="V114" s="21">
        <f t="shared" si="43"/>
        <v>0</v>
      </c>
      <c r="W114" s="21">
        <f t="shared" si="44"/>
        <v>0</v>
      </c>
      <c r="X114" s="21">
        <f t="shared" si="45"/>
        <v>0</v>
      </c>
      <c r="Y114" s="68">
        <f t="shared" si="46"/>
        <v>0</v>
      </c>
      <c r="Z114" s="118"/>
      <c r="AA114" s="104"/>
      <c r="AB114" s="104"/>
      <c r="AC114" s="104"/>
      <c r="AD114" s="104"/>
      <c r="AE114" s="104"/>
      <c r="AF114" s="104"/>
      <c r="AG114" s="104"/>
      <c r="AH114" s="104"/>
      <c r="AI114" s="109"/>
      <c r="AJ114" s="109"/>
    </row>
    <row r="115" spans="1:36" s="50" customFormat="1" ht="18.75" x14ac:dyDescent="0.25">
      <c r="A115" s="123">
        <v>15</v>
      </c>
      <c r="B115" s="124" t="s">
        <v>62</v>
      </c>
      <c r="C115" s="249">
        <v>400.4</v>
      </c>
      <c r="D115" s="238">
        <f>(400+400)*0.9</f>
        <v>720</v>
      </c>
      <c r="E115" s="392" t="s">
        <v>220</v>
      </c>
      <c r="F115" s="392">
        <v>21</v>
      </c>
      <c r="G115" s="392">
        <v>4</v>
      </c>
      <c r="H115" s="392">
        <v>30</v>
      </c>
      <c r="I115" s="392">
        <v>4</v>
      </c>
      <c r="J115" s="392">
        <v>2</v>
      </c>
      <c r="K115" s="392">
        <v>2</v>
      </c>
      <c r="L115" s="392">
        <v>34</v>
      </c>
      <c r="M115" s="392">
        <v>23</v>
      </c>
      <c r="N115" s="392">
        <v>24</v>
      </c>
      <c r="O115" s="392">
        <v>5</v>
      </c>
      <c r="P115" s="392">
        <v>2</v>
      </c>
      <c r="Q115" s="392">
        <v>1</v>
      </c>
      <c r="R115" s="393">
        <v>398</v>
      </c>
      <c r="S115" s="393">
        <v>395</v>
      </c>
      <c r="T115" s="393">
        <v>396</v>
      </c>
      <c r="U115" s="393">
        <v>396</v>
      </c>
      <c r="V115" s="22">
        <f t="shared" si="43"/>
        <v>18.333333333333332</v>
      </c>
      <c r="W115" s="22">
        <f t="shared" si="44"/>
        <v>2.6666666666666665</v>
      </c>
      <c r="X115" s="22">
        <f t="shared" si="45"/>
        <v>27</v>
      </c>
      <c r="Y115" s="69">
        <f t="shared" si="46"/>
        <v>2.6666666666666665</v>
      </c>
      <c r="Z115" s="125">
        <f>SUM(V115:V128)</f>
        <v>80.333333333333329</v>
      </c>
      <c r="AA115" s="103">
        <f>SUM(W115:W128)</f>
        <v>49.666666666666664</v>
      </c>
      <c r="AB115" s="103">
        <f>SUM(X115:X128)</f>
        <v>124.16666666666667</v>
      </c>
      <c r="AC115" s="103">
        <f>SUM(Y115:Y128)</f>
        <v>59.333333333333336</v>
      </c>
      <c r="AD115" s="105">
        <f t="shared" ref="AD115" si="49">Z115*0.38*0.9*SQRT(3)</f>
        <v>47.586363887147328</v>
      </c>
      <c r="AE115" s="105">
        <f t="shared" si="47"/>
        <v>29.420615017364941</v>
      </c>
      <c r="AF115" s="105">
        <f t="shared" si="47"/>
        <v>73.55153754341238</v>
      </c>
      <c r="AG115" s="105">
        <f t="shared" si="47"/>
        <v>35.146774987187662</v>
      </c>
      <c r="AH115" s="103">
        <f>MAX(Z115:AC128)</f>
        <v>124.16666666666667</v>
      </c>
      <c r="AI115" s="107">
        <f t="shared" ref="AI115" si="50">AH115*0.38*0.9*SQRT(3)</f>
        <v>73.55153754341238</v>
      </c>
      <c r="AJ115" s="107">
        <f>D115-AI115</f>
        <v>646.44846245658766</v>
      </c>
    </row>
    <row r="116" spans="1:36" s="50" customFormat="1" ht="18.75" x14ac:dyDescent="0.25">
      <c r="A116" s="111"/>
      <c r="B116" s="114"/>
      <c r="C116" s="250"/>
      <c r="D116" s="239"/>
      <c r="E116" s="383" t="s">
        <v>221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4"/>
      <c r="S116" s="384"/>
      <c r="T116" s="384"/>
      <c r="U116" s="384"/>
      <c r="V116" s="20">
        <f t="shared" si="43"/>
        <v>0</v>
      </c>
      <c r="W116" s="20">
        <f t="shared" si="44"/>
        <v>0</v>
      </c>
      <c r="X116" s="20">
        <f t="shared" si="45"/>
        <v>0</v>
      </c>
      <c r="Y116" s="67">
        <f t="shared" si="46"/>
        <v>0</v>
      </c>
      <c r="Z116" s="117"/>
      <c r="AA116" s="106"/>
      <c r="AB116" s="106"/>
      <c r="AC116" s="106"/>
      <c r="AD116" s="106"/>
      <c r="AE116" s="106"/>
      <c r="AF116" s="106"/>
      <c r="AG116" s="106"/>
      <c r="AH116" s="106"/>
      <c r="AI116" s="108"/>
      <c r="AJ116" s="108"/>
    </row>
    <row r="117" spans="1:36" s="50" customFormat="1" ht="18.75" x14ac:dyDescent="0.25">
      <c r="A117" s="111"/>
      <c r="B117" s="114"/>
      <c r="C117" s="250"/>
      <c r="D117" s="239"/>
      <c r="E117" s="385" t="s">
        <v>105</v>
      </c>
      <c r="F117" s="385"/>
      <c r="G117" s="385"/>
      <c r="H117" s="385">
        <v>2</v>
      </c>
      <c r="I117" s="385"/>
      <c r="J117" s="385"/>
      <c r="K117" s="385">
        <v>1</v>
      </c>
      <c r="L117" s="385"/>
      <c r="M117" s="385"/>
      <c r="N117" s="385">
        <v>3</v>
      </c>
      <c r="O117" s="385"/>
      <c r="P117" s="385"/>
      <c r="Q117" s="385">
        <v>0</v>
      </c>
      <c r="R117" s="384"/>
      <c r="S117" s="384"/>
      <c r="T117" s="384"/>
      <c r="U117" s="384"/>
      <c r="V117" s="20">
        <f t="shared" si="43"/>
        <v>2</v>
      </c>
      <c r="W117" s="20">
        <f t="shared" si="44"/>
        <v>1</v>
      </c>
      <c r="X117" s="20">
        <f t="shared" si="45"/>
        <v>3</v>
      </c>
      <c r="Y117" s="67">
        <f t="shared" si="46"/>
        <v>0</v>
      </c>
      <c r="Z117" s="117"/>
      <c r="AA117" s="106"/>
      <c r="AB117" s="106"/>
      <c r="AC117" s="106"/>
      <c r="AD117" s="106"/>
      <c r="AE117" s="106"/>
      <c r="AF117" s="106"/>
      <c r="AG117" s="106"/>
      <c r="AH117" s="106"/>
      <c r="AI117" s="108"/>
      <c r="AJ117" s="108"/>
    </row>
    <row r="118" spans="1:36" s="50" customFormat="1" ht="18.75" x14ac:dyDescent="0.25">
      <c r="A118" s="111"/>
      <c r="B118" s="114"/>
      <c r="C118" s="250"/>
      <c r="D118" s="239"/>
      <c r="E118" s="383" t="s">
        <v>222</v>
      </c>
      <c r="F118" s="383">
        <v>16</v>
      </c>
      <c r="G118" s="383">
        <v>8</v>
      </c>
      <c r="H118" s="383">
        <v>3</v>
      </c>
      <c r="I118" s="383">
        <v>15</v>
      </c>
      <c r="J118" s="383">
        <v>8</v>
      </c>
      <c r="K118" s="383">
        <v>8</v>
      </c>
      <c r="L118" s="383">
        <v>3</v>
      </c>
      <c r="M118" s="383">
        <v>15</v>
      </c>
      <c r="N118" s="383">
        <v>10</v>
      </c>
      <c r="O118" s="383">
        <v>9</v>
      </c>
      <c r="P118" s="383">
        <v>15</v>
      </c>
      <c r="Q118" s="383">
        <v>10</v>
      </c>
      <c r="R118" s="384"/>
      <c r="S118" s="384"/>
      <c r="T118" s="384"/>
      <c r="U118" s="384"/>
      <c r="V118" s="20">
        <f t="shared" si="43"/>
        <v>9</v>
      </c>
      <c r="W118" s="20">
        <f t="shared" si="44"/>
        <v>10.333333333333334</v>
      </c>
      <c r="X118" s="20">
        <f t="shared" si="45"/>
        <v>9.3333333333333339</v>
      </c>
      <c r="Y118" s="67">
        <f t="shared" si="46"/>
        <v>11.333333333333334</v>
      </c>
      <c r="Z118" s="117"/>
      <c r="AA118" s="106"/>
      <c r="AB118" s="106"/>
      <c r="AC118" s="106"/>
      <c r="AD118" s="106"/>
      <c r="AE118" s="106"/>
      <c r="AF118" s="106"/>
      <c r="AG118" s="106"/>
      <c r="AH118" s="106"/>
      <c r="AI118" s="108"/>
      <c r="AJ118" s="108"/>
    </row>
    <row r="119" spans="1:36" s="50" customFormat="1" ht="18.75" x14ac:dyDescent="0.25">
      <c r="A119" s="111"/>
      <c r="B119" s="114"/>
      <c r="C119" s="250"/>
      <c r="D119" s="239"/>
      <c r="E119" s="385" t="s">
        <v>223</v>
      </c>
      <c r="F119" s="385">
        <v>0</v>
      </c>
      <c r="G119" s="385">
        <v>0</v>
      </c>
      <c r="H119" s="385">
        <v>0</v>
      </c>
      <c r="I119" s="385">
        <v>0</v>
      </c>
      <c r="J119" s="385">
        <v>0</v>
      </c>
      <c r="K119" s="385">
        <v>0</v>
      </c>
      <c r="L119" s="385">
        <v>0</v>
      </c>
      <c r="M119" s="385">
        <v>0</v>
      </c>
      <c r="N119" s="385">
        <v>0</v>
      </c>
      <c r="O119" s="385">
        <v>0</v>
      </c>
      <c r="P119" s="385">
        <v>0</v>
      </c>
      <c r="Q119" s="385">
        <v>0</v>
      </c>
      <c r="R119" s="386"/>
      <c r="S119" s="386"/>
      <c r="T119" s="386"/>
      <c r="U119" s="386"/>
      <c r="V119" s="20">
        <f t="shared" si="43"/>
        <v>0</v>
      </c>
      <c r="W119" s="20">
        <f t="shared" si="44"/>
        <v>0</v>
      </c>
      <c r="X119" s="20">
        <f t="shared" si="45"/>
        <v>0</v>
      </c>
      <c r="Y119" s="67">
        <f t="shared" si="46"/>
        <v>0</v>
      </c>
      <c r="Z119" s="117"/>
      <c r="AA119" s="106"/>
      <c r="AB119" s="106"/>
      <c r="AC119" s="106"/>
      <c r="AD119" s="106"/>
      <c r="AE119" s="106"/>
      <c r="AF119" s="106"/>
      <c r="AG119" s="106"/>
      <c r="AH119" s="106"/>
      <c r="AI119" s="108"/>
      <c r="AJ119" s="108"/>
    </row>
    <row r="120" spans="1:36" s="50" customFormat="1" ht="18.75" x14ac:dyDescent="0.25">
      <c r="A120" s="111"/>
      <c r="B120" s="114"/>
      <c r="C120" s="250"/>
      <c r="D120" s="239"/>
      <c r="E120" s="383" t="s">
        <v>140</v>
      </c>
      <c r="F120" s="383">
        <v>0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4"/>
      <c r="S120" s="384"/>
      <c r="T120" s="384"/>
      <c r="U120" s="384"/>
      <c r="V120" s="20">
        <f t="shared" si="43"/>
        <v>0</v>
      </c>
      <c r="W120" s="20">
        <f t="shared" si="44"/>
        <v>0</v>
      </c>
      <c r="X120" s="20">
        <f t="shared" si="45"/>
        <v>0</v>
      </c>
      <c r="Y120" s="67">
        <f t="shared" si="46"/>
        <v>0</v>
      </c>
      <c r="Z120" s="117"/>
      <c r="AA120" s="106"/>
      <c r="AB120" s="106"/>
      <c r="AC120" s="106"/>
      <c r="AD120" s="106"/>
      <c r="AE120" s="106"/>
      <c r="AF120" s="106"/>
      <c r="AG120" s="106"/>
      <c r="AH120" s="106"/>
      <c r="AI120" s="108"/>
      <c r="AJ120" s="108"/>
    </row>
    <row r="121" spans="1:36" s="50" customFormat="1" ht="18.75" x14ac:dyDescent="0.25">
      <c r="A121" s="111"/>
      <c r="B121" s="114"/>
      <c r="C121" s="250"/>
      <c r="D121" s="239"/>
      <c r="E121" s="385" t="s">
        <v>224</v>
      </c>
      <c r="F121" s="385">
        <v>36</v>
      </c>
      <c r="G121" s="385">
        <v>36</v>
      </c>
      <c r="H121" s="385">
        <v>30</v>
      </c>
      <c r="I121" s="385">
        <v>21</v>
      </c>
      <c r="J121" s="385">
        <v>26</v>
      </c>
      <c r="K121" s="385">
        <v>26</v>
      </c>
      <c r="L121" s="385">
        <v>38</v>
      </c>
      <c r="M121" s="385">
        <v>59</v>
      </c>
      <c r="N121" s="385">
        <v>48</v>
      </c>
      <c r="O121" s="385">
        <v>20</v>
      </c>
      <c r="P121" s="385">
        <v>24</v>
      </c>
      <c r="Q121" s="385">
        <v>21</v>
      </c>
      <c r="R121" s="386"/>
      <c r="S121" s="386"/>
      <c r="T121" s="386"/>
      <c r="U121" s="386"/>
      <c r="V121" s="20">
        <f t="shared" si="43"/>
        <v>34</v>
      </c>
      <c r="W121" s="20">
        <f t="shared" si="44"/>
        <v>24.333333333333332</v>
      </c>
      <c r="X121" s="20">
        <f t="shared" si="45"/>
        <v>48.333333333333336</v>
      </c>
      <c r="Y121" s="67">
        <f t="shared" si="46"/>
        <v>21.666666666666668</v>
      </c>
      <c r="Z121" s="117"/>
      <c r="AA121" s="106"/>
      <c r="AB121" s="106"/>
      <c r="AC121" s="106"/>
      <c r="AD121" s="106"/>
      <c r="AE121" s="106"/>
      <c r="AF121" s="106"/>
      <c r="AG121" s="106"/>
      <c r="AH121" s="106"/>
      <c r="AI121" s="108"/>
      <c r="AJ121" s="108"/>
    </row>
    <row r="122" spans="1:36" s="50" customFormat="1" ht="18.75" x14ac:dyDescent="0.25">
      <c r="A122" s="111"/>
      <c r="B122" s="114"/>
      <c r="C122" s="250"/>
      <c r="D122" s="239"/>
      <c r="E122" s="383" t="s">
        <v>225</v>
      </c>
      <c r="F122" s="383">
        <v>0</v>
      </c>
      <c r="G122" s="383">
        <v>0</v>
      </c>
      <c r="H122" s="383"/>
      <c r="I122" s="383">
        <v>0</v>
      </c>
      <c r="J122" s="383">
        <v>0</v>
      </c>
      <c r="K122" s="383"/>
      <c r="L122" s="383">
        <v>1</v>
      </c>
      <c r="M122" s="383">
        <v>0</v>
      </c>
      <c r="N122" s="383"/>
      <c r="O122" s="383">
        <v>0</v>
      </c>
      <c r="P122" s="383">
        <v>0</v>
      </c>
      <c r="Q122" s="383"/>
      <c r="R122" s="384"/>
      <c r="S122" s="384"/>
      <c r="T122" s="384"/>
      <c r="U122" s="384"/>
      <c r="V122" s="20">
        <f t="shared" si="43"/>
        <v>0</v>
      </c>
      <c r="W122" s="20">
        <f t="shared" si="44"/>
        <v>0</v>
      </c>
      <c r="X122" s="20">
        <f t="shared" si="45"/>
        <v>1</v>
      </c>
      <c r="Y122" s="67">
        <f t="shared" si="46"/>
        <v>0</v>
      </c>
      <c r="Z122" s="117"/>
      <c r="AA122" s="106"/>
      <c r="AB122" s="106"/>
      <c r="AC122" s="106"/>
      <c r="AD122" s="106"/>
      <c r="AE122" s="106"/>
      <c r="AF122" s="106"/>
      <c r="AG122" s="106"/>
      <c r="AH122" s="106"/>
      <c r="AI122" s="108"/>
      <c r="AJ122" s="108"/>
    </row>
    <row r="123" spans="1:36" s="50" customFormat="1" ht="18.75" x14ac:dyDescent="0.25">
      <c r="A123" s="111"/>
      <c r="B123" s="114"/>
      <c r="C123" s="250"/>
      <c r="D123" s="239"/>
      <c r="E123" s="385" t="s">
        <v>226</v>
      </c>
      <c r="F123" s="385">
        <v>0</v>
      </c>
      <c r="G123" s="385">
        <v>0</v>
      </c>
      <c r="H123" s="385">
        <v>0</v>
      </c>
      <c r="I123" s="385">
        <v>0</v>
      </c>
      <c r="J123" s="385">
        <v>0</v>
      </c>
      <c r="K123" s="385">
        <v>0</v>
      </c>
      <c r="L123" s="385">
        <v>0</v>
      </c>
      <c r="M123" s="385">
        <v>0</v>
      </c>
      <c r="N123" s="385">
        <v>0</v>
      </c>
      <c r="O123" s="385">
        <v>0</v>
      </c>
      <c r="P123" s="385">
        <v>0</v>
      </c>
      <c r="Q123" s="385">
        <v>0</v>
      </c>
      <c r="R123" s="386"/>
      <c r="S123" s="386"/>
      <c r="T123" s="386"/>
      <c r="U123" s="386"/>
      <c r="V123" s="20">
        <f t="shared" si="43"/>
        <v>0</v>
      </c>
      <c r="W123" s="20">
        <f t="shared" si="44"/>
        <v>0</v>
      </c>
      <c r="X123" s="20">
        <f t="shared" si="45"/>
        <v>0</v>
      </c>
      <c r="Y123" s="67">
        <f t="shared" si="46"/>
        <v>0</v>
      </c>
      <c r="Z123" s="117"/>
      <c r="AA123" s="106"/>
      <c r="AB123" s="106"/>
      <c r="AC123" s="106"/>
      <c r="AD123" s="106"/>
      <c r="AE123" s="106"/>
      <c r="AF123" s="106"/>
      <c r="AG123" s="106"/>
      <c r="AH123" s="106"/>
      <c r="AI123" s="108"/>
      <c r="AJ123" s="108"/>
    </row>
    <row r="124" spans="1:36" s="50" customFormat="1" ht="18.75" x14ac:dyDescent="0.25">
      <c r="A124" s="111"/>
      <c r="B124" s="114"/>
      <c r="C124" s="250"/>
      <c r="D124" s="239"/>
      <c r="E124" s="383" t="s">
        <v>161</v>
      </c>
      <c r="F124" s="383">
        <v>0</v>
      </c>
      <c r="G124" s="383">
        <v>0</v>
      </c>
      <c r="H124" s="383">
        <v>0</v>
      </c>
      <c r="I124" s="383">
        <v>0</v>
      </c>
      <c r="J124" s="383">
        <v>0</v>
      </c>
      <c r="K124" s="383">
        <v>1</v>
      </c>
      <c r="L124" s="383">
        <v>0.5</v>
      </c>
      <c r="M124" s="383">
        <v>21</v>
      </c>
      <c r="N124" s="383">
        <v>20</v>
      </c>
      <c r="O124" s="383">
        <v>1</v>
      </c>
      <c r="P124" s="383">
        <v>21</v>
      </c>
      <c r="Q124" s="383">
        <v>20</v>
      </c>
      <c r="R124" s="384"/>
      <c r="S124" s="384"/>
      <c r="T124" s="384"/>
      <c r="U124" s="384"/>
      <c r="V124" s="20">
        <f t="shared" si="43"/>
        <v>0</v>
      </c>
      <c r="W124" s="20">
        <f t="shared" si="44"/>
        <v>1</v>
      </c>
      <c r="X124" s="20">
        <f t="shared" si="45"/>
        <v>13.833333333333334</v>
      </c>
      <c r="Y124" s="67">
        <f t="shared" si="46"/>
        <v>14</v>
      </c>
      <c r="Z124" s="117"/>
      <c r="AA124" s="106"/>
      <c r="AB124" s="106"/>
      <c r="AC124" s="106"/>
      <c r="AD124" s="106"/>
      <c r="AE124" s="106"/>
      <c r="AF124" s="106"/>
      <c r="AG124" s="106"/>
      <c r="AH124" s="106"/>
      <c r="AI124" s="108"/>
      <c r="AJ124" s="108"/>
    </row>
    <row r="125" spans="1:36" s="50" customFormat="1" ht="18.75" x14ac:dyDescent="0.25">
      <c r="A125" s="111"/>
      <c r="B125" s="114"/>
      <c r="C125" s="250"/>
      <c r="D125" s="239"/>
      <c r="E125" s="385" t="s">
        <v>227</v>
      </c>
      <c r="F125" s="385">
        <v>10</v>
      </c>
      <c r="G125" s="385">
        <v>15</v>
      </c>
      <c r="H125" s="385">
        <v>26</v>
      </c>
      <c r="I125" s="385">
        <v>6</v>
      </c>
      <c r="J125" s="385">
        <v>12</v>
      </c>
      <c r="K125" s="385">
        <v>13</v>
      </c>
      <c r="L125" s="385">
        <v>15</v>
      </c>
      <c r="M125" s="385">
        <v>19</v>
      </c>
      <c r="N125" s="385">
        <v>31</v>
      </c>
      <c r="O125" s="385">
        <v>9</v>
      </c>
      <c r="P125" s="385">
        <v>10</v>
      </c>
      <c r="Q125" s="385">
        <v>10</v>
      </c>
      <c r="R125" s="386"/>
      <c r="S125" s="386"/>
      <c r="T125" s="386"/>
      <c r="U125" s="386"/>
      <c r="V125" s="20">
        <f t="shared" si="43"/>
        <v>17</v>
      </c>
      <c r="W125" s="20">
        <f t="shared" si="44"/>
        <v>10.333333333333334</v>
      </c>
      <c r="X125" s="20">
        <f t="shared" si="45"/>
        <v>21.666666666666668</v>
      </c>
      <c r="Y125" s="67">
        <f t="shared" si="46"/>
        <v>9.6666666666666661</v>
      </c>
      <c r="Z125" s="117"/>
      <c r="AA125" s="106"/>
      <c r="AB125" s="106"/>
      <c r="AC125" s="106"/>
      <c r="AD125" s="106"/>
      <c r="AE125" s="106"/>
      <c r="AF125" s="106"/>
      <c r="AG125" s="106"/>
      <c r="AH125" s="106"/>
      <c r="AI125" s="108"/>
      <c r="AJ125" s="108"/>
    </row>
    <row r="126" spans="1:36" s="50" customFormat="1" ht="18.75" x14ac:dyDescent="0.25">
      <c r="A126" s="111"/>
      <c r="B126" s="114"/>
      <c r="C126" s="250"/>
      <c r="D126" s="239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4"/>
      <c r="S126" s="384"/>
      <c r="T126" s="384"/>
      <c r="U126" s="384"/>
      <c r="V126" s="20">
        <f t="shared" si="43"/>
        <v>0</v>
      </c>
      <c r="W126" s="20">
        <f t="shared" si="44"/>
        <v>0</v>
      </c>
      <c r="X126" s="20">
        <f t="shared" si="45"/>
        <v>0</v>
      </c>
      <c r="Y126" s="67">
        <f t="shared" si="46"/>
        <v>0</v>
      </c>
      <c r="Z126" s="117"/>
      <c r="AA126" s="106"/>
      <c r="AB126" s="106"/>
      <c r="AC126" s="106"/>
      <c r="AD126" s="106"/>
      <c r="AE126" s="106"/>
      <c r="AF126" s="106"/>
      <c r="AG126" s="106"/>
      <c r="AH126" s="106"/>
      <c r="AI126" s="108"/>
      <c r="AJ126" s="108"/>
    </row>
    <row r="127" spans="1:36" s="50" customFormat="1" ht="18.75" x14ac:dyDescent="0.25">
      <c r="A127" s="111"/>
      <c r="B127" s="114"/>
      <c r="C127" s="250"/>
      <c r="D127" s="239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86"/>
      <c r="S127" s="386"/>
      <c r="T127" s="386"/>
      <c r="U127" s="386"/>
      <c r="V127" s="20">
        <f t="shared" si="43"/>
        <v>0</v>
      </c>
      <c r="W127" s="20">
        <f t="shared" si="44"/>
        <v>0</v>
      </c>
      <c r="X127" s="20">
        <f t="shared" si="45"/>
        <v>0</v>
      </c>
      <c r="Y127" s="67">
        <f t="shared" si="46"/>
        <v>0</v>
      </c>
      <c r="Z127" s="117"/>
      <c r="AA127" s="106"/>
      <c r="AB127" s="106"/>
      <c r="AC127" s="106"/>
      <c r="AD127" s="106"/>
      <c r="AE127" s="106"/>
      <c r="AF127" s="106"/>
      <c r="AG127" s="106"/>
      <c r="AH127" s="106"/>
      <c r="AI127" s="108"/>
      <c r="AJ127" s="108"/>
    </row>
    <row r="128" spans="1:36" s="50" customFormat="1" ht="19.5" thickBot="1" x14ac:dyDescent="0.3">
      <c r="A128" s="112"/>
      <c r="B128" s="115"/>
      <c r="C128" s="251"/>
      <c r="D128" s="240"/>
      <c r="E128" s="391"/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0"/>
      <c r="S128" s="390"/>
      <c r="T128" s="390"/>
      <c r="U128" s="390"/>
      <c r="V128" s="21">
        <f t="shared" si="43"/>
        <v>0</v>
      </c>
      <c r="W128" s="21">
        <f t="shared" si="44"/>
        <v>0</v>
      </c>
      <c r="X128" s="21">
        <f t="shared" si="45"/>
        <v>0</v>
      </c>
      <c r="Y128" s="68">
        <f t="shared" si="46"/>
        <v>0</v>
      </c>
      <c r="Z128" s="118"/>
      <c r="AA128" s="104"/>
      <c r="AB128" s="104"/>
      <c r="AC128" s="104"/>
      <c r="AD128" s="104"/>
      <c r="AE128" s="104"/>
      <c r="AF128" s="104"/>
      <c r="AG128" s="104"/>
      <c r="AH128" s="104"/>
      <c r="AI128" s="109"/>
      <c r="AJ128" s="109"/>
    </row>
    <row r="129" spans="1:36" s="50" customFormat="1" ht="18.75" x14ac:dyDescent="0.25">
      <c r="A129" s="123">
        <v>16</v>
      </c>
      <c r="B129" s="124" t="s">
        <v>66</v>
      </c>
      <c r="C129" s="119">
        <v>160</v>
      </c>
      <c r="D129" s="238">
        <f>160*0.9</f>
        <v>144</v>
      </c>
      <c r="E129" s="392" t="s">
        <v>228</v>
      </c>
      <c r="F129" s="392">
        <v>1</v>
      </c>
      <c r="G129" s="392">
        <v>1</v>
      </c>
      <c r="H129" s="392">
        <v>1</v>
      </c>
      <c r="I129" s="392">
        <v>1</v>
      </c>
      <c r="J129" s="392">
        <v>1</v>
      </c>
      <c r="K129" s="392">
        <v>1</v>
      </c>
      <c r="L129" s="392">
        <v>0</v>
      </c>
      <c r="M129" s="392">
        <v>0</v>
      </c>
      <c r="N129" s="392">
        <v>1</v>
      </c>
      <c r="O129" s="392">
        <v>0</v>
      </c>
      <c r="P129" s="392">
        <v>0</v>
      </c>
      <c r="Q129" s="392">
        <v>3</v>
      </c>
      <c r="R129" s="393">
        <v>370</v>
      </c>
      <c r="S129" s="393">
        <v>370</v>
      </c>
      <c r="T129" s="393">
        <v>388</v>
      </c>
      <c r="U129" s="393">
        <v>388</v>
      </c>
      <c r="V129" s="22">
        <f t="shared" si="43"/>
        <v>1</v>
      </c>
      <c r="W129" s="22">
        <f t="shared" si="44"/>
        <v>1</v>
      </c>
      <c r="X129" s="22">
        <f t="shared" si="45"/>
        <v>1</v>
      </c>
      <c r="Y129" s="69">
        <f t="shared" si="46"/>
        <v>3</v>
      </c>
      <c r="Z129" s="125">
        <f>SUM(V129:V132)</f>
        <v>70</v>
      </c>
      <c r="AA129" s="103">
        <f>SUM(W129:W132)</f>
        <v>71.333333333333329</v>
      </c>
      <c r="AB129" s="103">
        <f>SUM(X129:X132)</f>
        <v>50</v>
      </c>
      <c r="AC129" s="103">
        <f>SUM(Y129:Y132)</f>
        <v>51.333333333333336</v>
      </c>
      <c r="AD129" s="105">
        <f t="shared" ref="AD129:AG133" si="51">Z129*0.38*0.9*SQRT(3)</f>
        <v>41.465296333198921</v>
      </c>
      <c r="AE129" s="105">
        <f t="shared" si="51"/>
        <v>42.25511150145033</v>
      </c>
      <c r="AF129" s="105">
        <f t="shared" si="51"/>
        <v>29.618068809427804</v>
      </c>
      <c r="AG129" s="105">
        <f t="shared" si="51"/>
        <v>30.407883977679209</v>
      </c>
      <c r="AH129" s="103">
        <f>MAX(Z129:AC132)</f>
        <v>71.333333333333329</v>
      </c>
      <c r="AI129" s="107">
        <f t="shared" ref="AI129" si="52">AH129*0.38*0.9*SQRT(3)</f>
        <v>42.25511150145033</v>
      </c>
      <c r="AJ129" s="107">
        <f>D129-AI129</f>
        <v>101.74488849854967</v>
      </c>
    </row>
    <row r="130" spans="1:36" s="50" customFormat="1" ht="18.75" x14ac:dyDescent="0.25">
      <c r="A130" s="111"/>
      <c r="B130" s="114"/>
      <c r="C130" s="120"/>
      <c r="D130" s="239"/>
      <c r="E130" s="383" t="s">
        <v>229</v>
      </c>
      <c r="F130" s="383">
        <v>70</v>
      </c>
      <c r="G130" s="383">
        <v>70</v>
      </c>
      <c r="H130" s="383">
        <v>67</v>
      </c>
      <c r="I130" s="383">
        <v>71</v>
      </c>
      <c r="J130" s="383">
        <v>71</v>
      </c>
      <c r="K130" s="383">
        <v>69</v>
      </c>
      <c r="L130" s="383">
        <v>45</v>
      </c>
      <c r="M130" s="383">
        <v>53</v>
      </c>
      <c r="N130" s="383">
        <v>49</v>
      </c>
      <c r="O130" s="383">
        <v>45</v>
      </c>
      <c r="P130" s="383">
        <v>51</v>
      </c>
      <c r="Q130" s="383">
        <v>49</v>
      </c>
      <c r="R130" s="384"/>
      <c r="S130" s="384"/>
      <c r="T130" s="384"/>
      <c r="U130" s="384"/>
      <c r="V130" s="20">
        <f t="shared" si="43"/>
        <v>69</v>
      </c>
      <c r="W130" s="20">
        <f t="shared" si="44"/>
        <v>70.333333333333329</v>
      </c>
      <c r="X130" s="20">
        <f t="shared" si="45"/>
        <v>49</v>
      </c>
      <c r="Y130" s="67">
        <f t="shared" si="46"/>
        <v>48.333333333333336</v>
      </c>
      <c r="Z130" s="117"/>
      <c r="AA130" s="106"/>
      <c r="AB130" s="106"/>
      <c r="AC130" s="106"/>
      <c r="AD130" s="106"/>
      <c r="AE130" s="106"/>
      <c r="AF130" s="106"/>
      <c r="AG130" s="106"/>
      <c r="AH130" s="106"/>
      <c r="AI130" s="108"/>
      <c r="AJ130" s="108"/>
    </row>
    <row r="131" spans="1:36" s="50" customFormat="1" ht="18.75" x14ac:dyDescent="0.25">
      <c r="A131" s="111"/>
      <c r="B131" s="114"/>
      <c r="C131" s="120"/>
      <c r="D131" s="239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6"/>
      <c r="S131" s="386"/>
      <c r="T131" s="386"/>
      <c r="U131" s="386"/>
      <c r="V131" s="20">
        <f t="shared" si="43"/>
        <v>0</v>
      </c>
      <c r="W131" s="20">
        <f t="shared" si="44"/>
        <v>0</v>
      </c>
      <c r="X131" s="20">
        <f t="shared" si="45"/>
        <v>0</v>
      </c>
      <c r="Y131" s="67">
        <f t="shared" si="46"/>
        <v>0</v>
      </c>
      <c r="Z131" s="117"/>
      <c r="AA131" s="106"/>
      <c r="AB131" s="106"/>
      <c r="AC131" s="106"/>
      <c r="AD131" s="106"/>
      <c r="AE131" s="106"/>
      <c r="AF131" s="106"/>
      <c r="AG131" s="106"/>
      <c r="AH131" s="106"/>
      <c r="AI131" s="108"/>
      <c r="AJ131" s="108"/>
    </row>
    <row r="132" spans="1:36" s="50" customFormat="1" ht="19.5" thickBot="1" x14ac:dyDescent="0.3">
      <c r="A132" s="112"/>
      <c r="B132" s="115"/>
      <c r="C132" s="121"/>
      <c r="D132" s="240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0"/>
      <c r="S132" s="390"/>
      <c r="T132" s="390"/>
      <c r="U132" s="390"/>
      <c r="V132" s="21">
        <f t="shared" si="43"/>
        <v>0</v>
      </c>
      <c r="W132" s="21">
        <f t="shared" si="44"/>
        <v>0</v>
      </c>
      <c r="X132" s="21">
        <f t="shared" si="45"/>
        <v>0</v>
      </c>
      <c r="Y132" s="68">
        <f t="shared" si="46"/>
        <v>0</v>
      </c>
      <c r="Z132" s="118"/>
      <c r="AA132" s="104"/>
      <c r="AB132" s="104"/>
      <c r="AC132" s="104"/>
      <c r="AD132" s="104"/>
      <c r="AE132" s="104"/>
      <c r="AF132" s="104"/>
      <c r="AG132" s="104"/>
      <c r="AH132" s="104"/>
      <c r="AI132" s="109"/>
      <c r="AJ132" s="109"/>
    </row>
    <row r="133" spans="1:36" s="50" customFormat="1" ht="18.75" x14ac:dyDescent="0.25">
      <c r="A133" s="123">
        <v>17</v>
      </c>
      <c r="B133" s="124" t="s">
        <v>72</v>
      </c>
      <c r="C133" s="119">
        <v>250</v>
      </c>
      <c r="D133" s="238">
        <f>250*0.9</f>
        <v>225</v>
      </c>
      <c r="E133" s="392" t="s">
        <v>228</v>
      </c>
      <c r="F133" s="392">
        <v>1</v>
      </c>
      <c r="G133" s="392">
        <v>1</v>
      </c>
      <c r="H133" s="392">
        <v>1</v>
      </c>
      <c r="I133" s="392">
        <v>1</v>
      </c>
      <c r="J133" s="392">
        <v>1</v>
      </c>
      <c r="K133" s="392">
        <v>1</v>
      </c>
      <c r="L133" s="392">
        <v>1</v>
      </c>
      <c r="M133" s="392">
        <v>2</v>
      </c>
      <c r="N133" s="392">
        <v>0</v>
      </c>
      <c r="O133" s="392">
        <v>0</v>
      </c>
      <c r="P133" s="392">
        <v>2</v>
      </c>
      <c r="Q133" s="392">
        <v>1</v>
      </c>
      <c r="R133" s="393">
        <v>355</v>
      </c>
      <c r="S133" s="393">
        <v>355</v>
      </c>
      <c r="T133" s="393">
        <v>384</v>
      </c>
      <c r="U133" s="393">
        <v>387</v>
      </c>
      <c r="V133" s="22">
        <f t="shared" ref="V133:V151" si="53">IF(AND(F133=0,G133=0,H133=0),0,IF(AND(F133=0,G133=0),H133,IF(AND(F133=0,H133=0),G133,IF(AND(G133=0,H133=0),F133,IF(F133=0,(G133+H133)/2,IF(G133=0,(F133+H133)/2,IF(H133=0,(F133+G133)/2,(F133+G133+H133)/3)))))))</f>
        <v>1</v>
      </c>
      <c r="W133" s="22">
        <f t="shared" ref="W133:W151" si="54">IF(AND(I133=0,J133=0,K133=0),0,IF(AND(I133=0,J133=0),K133,IF(AND(I133=0,K133=0),J133,IF(AND(J133=0,K133=0),I133,IF(I133=0,(J133+K133)/2,IF(J133=0,(I133+K133)/2,IF(K133=0,(I133+J133)/2,(I133+J133+K133)/3)))))))</f>
        <v>1</v>
      </c>
      <c r="X133" s="22">
        <f t="shared" ref="X133:X151" si="55">IF(AND(L133=0,M133=0,N133=0),0,IF(AND(L133=0,M133=0),N133,IF(AND(L133=0,N133=0),M133,IF(AND(M133=0,N133=0),L133,IF(L133=0,(M133+N133)/2,IF(M133=0,(L133+N133)/2,IF(N133=0,(L133+M133)/2,(L133+M133+N133)/3)))))))</f>
        <v>1.5</v>
      </c>
      <c r="Y133" s="69">
        <f t="shared" ref="Y133:Y151" si="56">IF(AND(O133=0,P133=0,Q133=0),0,IF(AND(O133=0,P133=0),Q133,IF(AND(O133=0,Q133=0),P133,IF(AND(P133=0,Q133=0),O133,IF(O133=0,(P133+Q133)/2,IF(P133=0,(O133+Q133)/2,IF(Q133=0,(O133+P133)/2,(O133+P133+Q133)/3)))))))</f>
        <v>1.5</v>
      </c>
      <c r="Z133" s="125">
        <f>SUM(V133:V134)</f>
        <v>1</v>
      </c>
      <c r="AA133" s="103">
        <f>SUM(W133:W134)</f>
        <v>1</v>
      </c>
      <c r="AB133" s="103">
        <f>SUM(X133:X134)</f>
        <v>1.5</v>
      </c>
      <c r="AC133" s="103">
        <f>SUM(Y133:Y134)</f>
        <v>1.5</v>
      </c>
      <c r="AD133" s="105">
        <f t="shared" ref="AD133" si="57">Z133*0.38*0.9*SQRT(3)</f>
        <v>0.592361376188556</v>
      </c>
      <c r="AE133" s="105">
        <f t="shared" si="51"/>
        <v>0.592361376188556</v>
      </c>
      <c r="AF133" s="105">
        <f t="shared" si="51"/>
        <v>0.88854206428283422</v>
      </c>
      <c r="AG133" s="105">
        <f t="shared" si="51"/>
        <v>0.88854206428283422</v>
      </c>
      <c r="AH133" s="103">
        <f>MAX(Z133:AC134)</f>
        <v>1.5</v>
      </c>
      <c r="AI133" s="107">
        <f t="shared" ref="AI133" si="58">AH133*0.38*0.9*SQRT(3)</f>
        <v>0.88854206428283422</v>
      </c>
      <c r="AJ133" s="107">
        <f>D133-AI133</f>
        <v>224.11145793571717</v>
      </c>
    </row>
    <row r="134" spans="1:36" s="50" customFormat="1" ht="19.5" thickBot="1" x14ac:dyDescent="0.3">
      <c r="A134" s="112"/>
      <c r="B134" s="115"/>
      <c r="C134" s="121"/>
      <c r="D134" s="240"/>
      <c r="E134" s="391"/>
      <c r="F134" s="391"/>
      <c r="G134" s="391"/>
      <c r="H134" s="391"/>
      <c r="I134" s="391"/>
      <c r="J134" s="391"/>
      <c r="K134" s="391"/>
      <c r="L134" s="391"/>
      <c r="M134" s="391"/>
      <c r="N134" s="391"/>
      <c r="O134" s="391"/>
      <c r="P134" s="391"/>
      <c r="Q134" s="391"/>
      <c r="R134" s="390"/>
      <c r="S134" s="390"/>
      <c r="T134" s="390"/>
      <c r="U134" s="390"/>
      <c r="V134" s="21">
        <f t="shared" si="53"/>
        <v>0</v>
      </c>
      <c r="W134" s="21">
        <f t="shared" si="54"/>
        <v>0</v>
      </c>
      <c r="X134" s="21">
        <f t="shared" si="55"/>
        <v>0</v>
      </c>
      <c r="Y134" s="68">
        <f t="shared" si="56"/>
        <v>0</v>
      </c>
      <c r="Z134" s="118"/>
      <c r="AA134" s="104"/>
      <c r="AB134" s="104"/>
      <c r="AC134" s="104"/>
      <c r="AD134" s="104"/>
      <c r="AE134" s="104"/>
      <c r="AF134" s="104"/>
      <c r="AG134" s="104"/>
      <c r="AH134" s="104"/>
      <c r="AI134" s="109"/>
      <c r="AJ134" s="109"/>
    </row>
    <row r="135" spans="1:36" s="50" customFormat="1" ht="18.75" x14ac:dyDescent="0.25">
      <c r="A135" s="123">
        <v>18</v>
      </c>
      <c r="B135" s="124" t="s">
        <v>74</v>
      </c>
      <c r="C135" s="249">
        <v>630.63</v>
      </c>
      <c r="D135" s="238">
        <f>(630+630)*0.9</f>
        <v>1134</v>
      </c>
      <c r="E135" s="392" t="s">
        <v>230</v>
      </c>
      <c r="F135" s="392">
        <v>4</v>
      </c>
      <c r="G135" s="392">
        <v>2</v>
      </c>
      <c r="H135" s="392">
        <v>1</v>
      </c>
      <c r="I135" s="392">
        <v>4</v>
      </c>
      <c r="J135" s="392">
        <v>2</v>
      </c>
      <c r="K135" s="392">
        <v>1</v>
      </c>
      <c r="L135" s="392">
        <v>10</v>
      </c>
      <c r="M135" s="392">
        <v>0.6</v>
      </c>
      <c r="N135" s="392">
        <v>1</v>
      </c>
      <c r="O135" s="392">
        <v>10</v>
      </c>
      <c r="P135" s="392">
        <v>2</v>
      </c>
      <c r="Q135" s="392">
        <v>1</v>
      </c>
      <c r="R135" s="393">
        <v>376</v>
      </c>
      <c r="S135" s="393">
        <v>376</v>
      </c>
      <c r="T135" s="393">
        <v>384</v>
      </c>
      <c r="U135" s="393">
        <v>390</v>
      </c>
      <c r="V135" s="22">
        <f t="shared" si="53"/>
        <v>2.3333333333333335</v>
      </c>
      <c r="W135" s="22">
        <f t="shared" si="54"/>
        <v>2.3333333333333335</v>
      </c>
      <c r="X135" s="22">
        <f t="shared" si="55"/>
        <v>3.8666666666666667</v>
      </c>
      <c r="Y135" s="69">
        <f t="shared" si="56"/>
        <v>4.333333333333333</v>
      </c>
      <c r="Z135" s="125">
        <f>SUM(V135:V138)</f>
        <v>39</v>
      </c>
      <c r="AA135" s="103">
        <f>SUM(W135:W138)</f>
        <v>41</v>
      </c>
      <c r="AB135" s="103">
        <f>SUM(X135:X138)</f>
        <v>42.533333333333331</v>
      </c>
      <c r="AC135" s="103">
        <f>SUM(Y135:Y138)</f>
        <v>41.666666666666671</v>
      </c>
      <c r="AD135" s="105">
        <f t="shared" ref="AD135:AG139" si="59">Z135*0.38*0.9*SQRT(3)</f>
        <v>23.102093671353686</v>
      </c>
      <c r="AE135" s="105">
        <f t="shared" si="59"/>
        <v>24.286816423730798</v>
      </c>
      <c r="AF135" s="105">
        <f t="shared" si="59"/>
        <v>25.195103867219917</v>
      </c>
      <c r="AG135" s="105">
        <f t="shared" si="59"/>
        <v>24.681724007856502</v>
      </c>
      <c r="AH135" s="103">
        <f>MAX(Z135:AC138)</f>
        <v>42.533333333333331</v>
      </c>
      <c r="AI135" s="107">
        <f t="shared" ref="AI135" si="60">AH135*0.38*0.9*SQRT(3)</f>
        <v>25.195103867219917</v>
      </c>
      <c r="AJ135" s="107">
        <f>D135-AI135</f>
        <v>1108.8048961327802</v>
      </c>
    </row>
    <row r="136" spans="1:36" s="50" customFormat="1" ht="18.75" x14ac:dyDescent="0.25">
      <c r="A136" s="111"/>
      <c r="B136" s="114"/>
      <c r="C136" s="250"/>
      <c r="D136" s="239"/>
      <c r="E136" s="383" t="s">
        <v>231</v>
      </c>
      <c r="F136" s="383">
        <v>40</v>
      </c>
      <c r="G136" s="383">
        <v>32</v>
      </c>
      <c r="H136" s="383">
        <v>35</v>
      </c>
      <c r="I136" s="383">
        <v>40</v>
      </c>
      <c r="J136" s="383">
        <v>34</v>
      </c>
      <c r="K136" s="383">
        <v>37</v>
      </c>
      <c r="L136" s="383">
        <v>43</v>
      </c>
      <c r="M136" s="383">
        <v>34</v>
      </c>
      <c r="N136" s="383">
        <v>33</v>
      </c>
      <c r="O136" s="383">
        <v>42</v>
      </c>
      <c r="P136" s="383">
        <v>31</v>
      </c>
      <c r="Q136" s="383">
        <v>33</v>
      </c>
      <c r="R136" s="384"/>
      <c r="S136" s="384"/>
      <c r="T136" s="384"/>
      <c r="U136" s="384"/>
      <c r="V136" s="20">
        <f t="shared" si="53"/>
        <v>35.666666666666664</v>
      </c>
      <c r="W136" s="20">
        <f t="shared" si="54"/>
        <v>37</v>
      </c>
      <c r="X136" s="20">
        <f t="shared" si="55"/>
        <v>36.666666666666664</v>
      </c>
      <c r="Y136" s="67">
        <f t="shared" si="56"/>
        <v>35.333333333333336</v>
      </c>
      <c r="Z136" s="117"/>
      <c r="AA136" s="106"/>
      <c r="AB136" s="106"/>
      <c r="AC136" s="106"/>
      <c r="AD136" s="106"/>
      <c r="AE136" s="106"/>
      <c r="AF136" s="106"/>
      <c r="AG136" s="106"/>
      <c r="AH136" s="106"/>
      <c r="AI136" s="108"/>
      <c r="AJ136" s="108"/>
    </row>
    <row r="137" spans="1:36" s="50" customFormat="1" ht="18.75" x14ac:dyDescent="0.25">
      <c r="A137" s="111"/>
      <c r="B137" s="114"/>
      <c r="C137" s="250"/>
      <c r="D137" s="239"/>
      <c r="E137" s="385" t="s">
        <v>232</v>
      </c>
      <c r="F137" s="385">
        <v>1</v>
      </c>
      <c r="G137" s="385">
        <v>1</v>
      </c>
      <c r="H137" s="385">
        <v>1</v>
      </c>
      <c r="I137" s="385">
        <v>1</v>
      </c>
      <c r="J137" s="385">
        <v>3</v>
      </c>
      <c r="K137" s="385">
        <v>1</v>
      </c>
      <c r="L137" s="385">
        <v>0</v>
      </c>
      <c r="M137" s="385">
        <v>1</v>
      </c>
      <c r="N137" s="385">
        <v>3</v>
      </c>
      <c r="O137" s="385">
        <v>0</v>
      </c>
      <c r="P137" s="385">
        <v>1</v>
      </c>
      <c r="Q137" s="385">
        <v>3</v>
      </c>
      <c r="R137" s="384"/>
      <c r="S137" s="384"/>
      <c r="T137" s="384"/>
      <c r="U137" s="384"/>
      <c r="V137" s="20">
        <f t="shared" si="53"/>
        <v>1</v>
      </c>
      <c r="W137" s="20">
        <f t="shared" si="54"/>
        <v>1.6666666666666667</v>
      </c>
      <c r="X137" s="20">
        <f t="shared" si="55"/>
        <v>2</v>
      </c>
      <c r="Y137" s="67">
        <f t="shared" si="56"/>
        <v>2</v>
      </c>
      <c r="Z137" s="117"/>
      <c r="AA137" s="106"/>
      <c r="AB137" s="106"/>
      <c r="AC137" s="106"/>
      <c r="AD137" s="106"/>
      <c r="AE137" s="106"/>
      <c r="AF137" s="106"/>
      <c r="AG137" s="106"/>
      <c r="AH137" s="106"/>
      <c r="AI137" s="108"/>
      <c r="AJ137" s="108"/>
    </row>
    <row r="138" spans="1:36" s="50" customFormat="1" ht="19.5" thickBot="1" x14ac:dyDescent="0.3">
      <c r="A138" s="112"/>
      <c r="B138" s="115"/>
      <c r="C138" s="251"/>
      <c r="D138" s="240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0"/>
      <c r="S138" s="390"/>
      <c r="T138" s="390"/>
      <c r="U138" s="390"/>
      <c r="V138" s="21">
        <f t="shared" si="53"/>
        <v>0</v>
      </c>
      <c r="W138" s="21">
        <f t="shared" si="54"/>
        <v>0</v>
      </c>
      <c r="X138" s="21">
        <f t="shared" si="55"/>
        <v>0</v>
      </c>
      <c r="Y138" s="68">
        <f t="shared" si="56"/>
        <v>0</v>
      </c>
      <c r="Z138" s="118"/>
      <c r="AA138" s="104"/>
      <c r="AB138" s="104"/>
      <c r="AC138" s="104"/>
      <c r="AD138" s="104"/>
      <c r="AE138" s="104"/>
      <c r="AF138" s="104"/>
      <c r="AG138" s="104"/>
      <c r="AH138" s="104"/>
      <c r="AI138" s="109"/>
      <c r="AJ138" s="109"/>
    </row>
    <row r="139" spans="1:36" s="50" customFormat="1" ht="18.75" x14ac:dyDescent="0.25">
      <c r="A139" s="123">
        <v>19</v>
      </c>
      <c r="B139" s="124" t="s">
        <v>260</v>
      </c>
      <c r="C139" s="249">
        <v>400.25</v>
      </c>
      <c r="D139" s="238">
        <f>(400+250)*0.9</f>
        <v>585</v>
      </c>
      <c r="E139" s="392" t="s">
        <v>233</v>
      </c>
      <c r="F139" s="392">
        <v>10</v>
      </c>
      <c r="G139" s="392">
        <v>19</v>
      </c>
      <c r="H139" s="392">
        <v>20</v>
      </c>
      <c r="I139" s="392">
        <v>7</v>
      </c>
      <c r="J139" s="392">
        <v>18</v>
      </c>
      <c r="K139" s="392">
        <v>22</v>
      </c>
      <c r="L139" s="392">
        <v>11</v>
      </c>
      <c r="M139" s="392">
        <v>13</v>
      </c>
      <c r="N139" s="392">
        <v>14</v>
      </c>
      <c r="O139" s="392">
        <v>29</v>
      </c>
      <c r="P139" s="392">
        <v>29</v>
      </c>
      <c r="Q139" s="392">
        <v>27</v>
      </c>
      <c r="R139" s="393">
        <v>393</v>
      </c>
      <c r="S139" s="393">
        <v>393</v>
      </c>
      <c r="T139" s="393">
        <v>396</v>
      </c>
      <c r="U139" s="393">
        <v>395</v>
      </c>
      <c r="V139" s="22">
        <f t="shared" si="53"/>
        <v>16.333333333333332</v>
      </c>
      <c r="W139" s="22">
        <f t="shared" si="54"/>
        <v>15.666666666666666</v>
      </c>
      <c r="X139" s="22">
        <f t="shared" si="55"/>
        <v>12.666666666666666</v>
      </c>
      <c r="Y139" s="69">
        <f t="shared" si="56"/>
        <v>28.333333333333332</v>
      </c>
      <c r="Z139" s="125">
        <f>SUM(V139:V150)</f>
        <v>142.33333333333331</v>
      </c>
      <c r="AA139" s="103">
        <f>SUM(W139:W150)</f>
        <v>145</v>
      </c>
      <c r="AB139" s="103">
        <f>SUM(X139:X150)</f>
        <v>160.33333333333334</v>
      </c>
      <c r="AC139" s="103">
        <f>SUM(Y139:Y150)</f>
        <v>253.66666666666666</v>
      </c>
      <c r="AD139" s="105">
        <f t="shared" ref="AD139" si="61">Z139*0.38*0.9*SQRT(3)</f>
        <v>84.3127692108378</v>
      </c>
      <c r="AE139" s="105">
        <f t="shared" si="59"/>
        <v>85.892399547340631</v>
      </c>
      <c r="AF139" s="105">
        <f t="shared" si="59"/>
        <v>94.975273982231812</v>
      </c>
      <c r="AG139" s="105">
        <f t="shared" si="59"/>
        <v>150.26233575983039</v>
      </c>
      <c r="AH139" s="103">
        <f>MAX(Z139:AC150)</f>
        <v>253.66666666666666</v>
      </c>
      <c r="AI139" s="107">
        <f t="shared" ref="AI139" si="62">AH139*0.38*0.9*SQRT(3)</f>
        <v>150.26233575983039</v>
      </c>
      <c r="AJ139" s="107">
        <f>D139-AI139</f>
        <v>434.73766424016958</v>
      </c>
    </row>
    <row r="140" spans="1:36" s="50" customFormat="1" ht="31.5" x14ac:dyDescent="0.25">
      <c r="A140" s="111"/>
      <c r="B140" s="114"/>
      <c r="C140" s="250"/>
      <c r="D140" s="239"/>
      <c r="E140" s="383" t="s">
        <v>859</v>
      </c>
      <c r="F140" s="383">
        <v>0</v>
      </c>
      <c r="G140" s="383"/>
      <c r="H140" s="383"/>
      <c r="I140" s="383">
        <v>0</v>
      </c>
      <c r="J140" s="383"/>
      <c r="K140" s="383"/>
      <c r="L140" s="383"/>
      <c r="M140" s="383"/>
      <c r="N140" s="383"/>
      <c r="O140" s="383"/>
      <c r="P140" s="383"/>
      <c r="Q140" s="383"/>
      <c r="R140" s="384"/>
      <c r="S140" s="384"/>
      <c r="T140" s="384"/>
      <c r="U140" s="384"/>
      <c r="V140" s="20">
        <f t="shared" si="53"/>
        <v>0</v>
      </c>
      <c r="W140" s="20">
        <f t="shared" si="54"/>
        <v>0</v>
      </c>
      <c r="X140" s="20">
        <f t="shared" si="55"/>
        <v>0</v>
      </c>
      <c r="Y140" s="67">
        <f t="shared" si="56"/>
        <v>0</v>
      </c>
      <c r="Z140" s="117"/>
      <c r="AA140" s="106"/>
      <c r="AB140" s="106"/>
      <c r="AC140" s="106"/>
      <c r="AD140" s="106"/>
      <c r="AE140" s="106"/>
      <c r="AF140" s="106"/>
      <c r="AG140" s="106"/>
      <c r="AH140" s="106"/>
      <c r="AI140" s="108"/>
      <c r="AJ140" s="108"/>
    </row>
    <row r="141" spans="1:36" s="50" customFormat="1" ht="18.75" x14ac:dyDescent="0.25">
      <c r="A141" s="111"/>
      <c r="B141" s="114"/>
      <c r="C141" s="250"/>
      <c r="D141" s="239"/>
      <c r="E141" s="385" t="s">
        <v>234</v>
      </c>
      <c r="F141" s="385">
        <v>17</v>
      </c>
      <c r="G141" s="385">
        <v>20</v>
      </c>
      <c r="H141" s="385">
        <v>32</v>
      </c>
      <c r="I141" s="385">
        <v>20</v>
      </c>
      <c r="J141" s="385">
        <v>58</v>
      </c>
      <c r="K141" s="385">
        <v>23</v>
      </c>
      <c r="L141" s="385">
        <v>12</v>
      </c>
      <c r="M141" s="385">
        <v>6</v>
      </c>
      <c r="N141" s="385">
        <v>18</v>
      </c>
      <c r="O141" s="385">
        <v>17</v>
      </c>
      <c r="P141" s="385">
        <v>17</v>
      </c>
      <c r="Q141" s="385">
        <v>28</v>
      </c>
      <c r="R141" s="384"/>
      <c r="S141" s="384"/>
      <c r="T141" s="384"/>
      <c r="U141" s="384"/>
      <c r="V141" s="20">
        <f t="shared" si="53"/>
        <v>23</v>
      </c>
      <c r="W141" s="20">
        <f t="shared" si="54"/>
        <v>33.666666666666664</v>
      </c>
      <c r="X141" s="20">
        <f t="shared" si="55"/>
        <v>12</v>
      </c>
      <c r="Y141" s="67">
        <f t="shared" si="56"/>
        <v>20.666666666666668</v>
      </c>
      <c r="Z141" s="117"/>
      <c r="AA141" s="106"/>
      <c r="AB141" s="106"/>
      <c r="AC141" s="106"/>
      <c r="AD141" s="106"/>
      <c r="AE141" s="106"/>
      <c r="AF141" s="106"/>
      <c r="AG141" s="106"/>
      <c r="AH141" s="106"/>
      <c r="AI141" s="108"/>
      <c r="AJ141" s="108"/>
    </row>
    <row r="142" spans="1:36" s="50" customFormat="1" ht="18.75" x14ac:dyDescent="0.25">
      <c r="A142" s="111"/>
      <c r="B142" s="114"/>
      <c r="C142" s="250"/>
      <c r="D142" s="239"/>
      <c r="E142" s="383" t="s">
        <v>235</v>
      </c>
      <c r="F142" s="383"/>
      <c r="G142" s="383"/>
      <c r="H142" s="383"/>
      <c r="I142" s="383"/>
      <c r="J142" s="383"/>
      <c r="K142" s="383"/>
      <c r="L142" s="383">
        <v>4</v>
      </c>
      <c r="M142" s="383">
        <v>10</v>
      </c>
      <c r="N142" s="383">
        <v>17</v>
      </c>
      <c r="O142" s="383">
        <v>13</v>
      </c>
      <c r="P142" s="383">
        <v>38</v>
      </c>
      <c r="Q142" s="383">
        <v>18</v>
      </c>
      <c r="R142" s="384"/>
      <c r="S142" s="384"/>
      <c r="T142" s="384"/>
      <c r="U142" s="384"/>
      <c r="V142" s="20">
        <f t="shared" si="53"/>
        <v>0</v>
      </c>
      <c r="W142" s="20">
        <f t="shared" si="54"/>
        <v>0</v>
      </c>
      <c r="X142" s="20">
        <f t="shared" si="55"/>
        <v>10.333333333333334</v>
      </c>
      <c r="Y142" s="67">
        <f t="shared" si="56"/>
        <v>23</v>
      </c>
      <c r="Z142" s="117"/>
      <c r="AA142" s="106"/>
      <c r="AB142" s="106"/>
      <c r="AC142" s="106"/>
      <c r="AD142" s="106"/>
      <c r="AE142" s="106"/>
      <c r="AF142" s="106"/>
      <c r="AG142" s="106"/>
      <c r="AH142" s="106"/>
      <c r="AI142" s="108"/>
      <c r="AJ142" s="108"/>
    </row>
    <row r="143" spans="1:36" s="50" customFormat="1" ht="18.75" x14ac:dyDescent="0.25">
      <c r="A143" s="111"/>
      <c r="B143" s="114"/>
      <c r="C143" s="250"/>
      <c r="D143" s="239"/>
      <c r="E143" s="385" t="s">
        <v>236</v>
      </c>
      <c r="F143" s="385"/>
      <c r="G143" s="385"/>
      <c r="H143" s="385"/>
      <c r="I143" s="385"/>
      <c r="J143" s="385"/>
      <c r="K143" s="385"/>
      <c r="L143" s="385">
        <v>1</v>
      </c>
      <c r="M143" s="385">
        <v>24</v>
      </c>
      <c r="N143" s="385">
        <v>14</v>
      </c>
      <c r="O143" s="385">
        <v>2</v>
      </c>
      <c r="P143" s="385">
        <v>60</v>
      </c>
      <c r="Q143" s="385">
        <v>32</v>
      </c>
      <c r="R143" s="386"/>
      <c r="S143" s="386"/>
      <c r="T143" s="386"/>
      <c r="U143" s="386"/>
      <c r="V143" s="20">
        <f t="shared" si="53"/>
        <v>0</v>
      </c>
      <c r="W143" s="20">
        <f t="shared" si="54"/>
        <v>0</v>
      </c>
      <c r="X143" s="20">
        <f t="shared" si="55"/>
        <v>13</v>
      </c>
      <c r="Y143" s="67">
        <f t="shared" si="56"/>
        <v>31.333333333333332</v>
      </c>
      <c r="Z143" s="117"/>
      <c r="AA143" s="106"/>
      <c r="AB143" s="106"/>
      <c r="AC143" s="106"/>
      <c r="AD143" s="106"/>
      <c r="AE143" s="106"/>
      <c r="AF143" s="106"/>
      <c r="AG143" s="106"/>
      <c r="AH143" s="106"/>
      <c r="AI143" s="108"/>
      <c r="AJ143" s="108"/>
    </row>
    <row r="144" spans="1:36" s="50" customFormat="1" ht="18.75" x14ac:dyDescent="0.25">
      <c r="A144" s="111"/>
      <c r="B144" s="114"/>
      <c r="C144" s="250"/>
      <c r="D144" s="239"/>
      <c r="E144" s="383" t="s">
        <v>237</v>
      </c>
      <c r="F144" s="383">
        <v>35</v>
      </c>
      <c r="G144" s="383">
        <v>34</v>
      </c>
      <c r="H144" s="383">
        <v>7</v>
      </c>
      <c r="I144" s="383">
        <v>35</v>
      </c>
      <c r="J144" s="383">
        <v>26</v>
      </c>
      <c r="K144" s="383">
        <v>6</v>
      </c>
      <c r="L144" s="383">
        <v>15</v>
      </c>
      <c r="M144" s="383">
        <v>9</v>
      </c>
      <c r="N144" s="383">
        <v>18</v>
      </c>
      <c r="O144" s="383">
        <v>24</v>
      </c>
      <c r="P144" s="383">
        <v>15</v>
      </c>
      <c r="Q144" s="383">
        <v>12</v>
      </c>
      <c r="R144" s="384"/>
      <c r="S144" s="384"/>
      <c r="T144" s="384"/>
      <c r="U144" s="384"/>
      <c r="V144" s="20">
        <f t="shared" si="53"/>
        <v>25.333333333333332</v>
      </c>
      <c r="W144" s="20">
        <f t="shared" si="54"/>
        <v>22.333333333333332</v>
      </c>
      <c r="X144" s="20">
        <f t="shared" si="55"/>
        <v>14</v>
      </c>
      <c r="Y144" s="67">
        <f t="shared" si="56"/>
        <v>17</v>
      </c>
      <c r="Z144" s="117"/>
      <c r="AA144" s="106"/>
      <c r="AB144" s="106"/>
      <c r="AC144" s="106"/>
      <c r="AD144" s="106"/>
      <c r="AE144" s="106"/>
      <c r="AF144" s="106"/>
      <c r="AG144" s="106"/>
      <c r="AH144" s="106"/>
      <c r="AI144" s="108"/>
      <c r="AJ144" s="108"/>
    </row>
    <row r="145" spans="1:36" s="50" customFormat="1" ht="47.25" x14ac:dyDescent="0.25">
      <c r="A145" s="111"/>
      <c r="B145" s="114"/>
      <c r="C145" s="250"/>
      <c r="D145" s="239"/>
      <c r="E145" s="385" t="s">
        <v>238</v>
      </c>
      <c r="F145" s="385">
        <v>24</v>
      </c>
      <c r="G145" s="385">
        <v>62</v>
      </c>
      <c r="H145" s="385">
        <v>46</v>
      </c>
      <c r="I145" s="385">
        <v>25</v>
      </c>
      <c r="J145" s="385">
        <v>55</v>
      </c>
      <c r="K145" s="385">
        <v>46</v>
      </c>
      <c r="L145" s="385">
        <v>22</v>
      </c>
      <c r="M145" s="385">
        <v>58</v>
      </c>
      <c r="N145" s="385">
        <v>46</v>
      </c>
      <c r="O145" s="385">
        <v>45</v>
      </c>
      <c r="P145" s="385">
        <v>81</v>
      </c>
      <c r="Q145" s="385">
        <v>93</v>
      </c>
      <c r="R145" s="386"/>
      <c r="S145" s="386"/>
      <c r="T145" s="386"/>
      <c r="U145" s="386"/>
      <c r="V145" s="20">
        <f t="shared" si="53"/>
        <v>44</v>
      </c>
      <c r="W145" s="20">
        <f t="shared" si="54"/>
        <v>42</v>
      </c>
      <c r="X145" s="20">
        <f t="shared" si="55"/>
        <v>42</v>
      </c>
      <c r="Y145" s="67">
        <f t="shared" si="56"/>
        <v>73</v>
      </c>
      <c r="Z145" s="117"/>
      <c r="AA145" s="106"/>
      <c r="AB145" s="106"/>
      <c r="AC145" s="106"/>
      <c r="AD145" s="106"/>
      <c r="AE145" s="106"/>
      <c r="AF145" s="106"/>
      <c r="AG145" s="106"/>
      <c r="AH145" s="106"/>
      <c r="AI145" s="108"/>
      <c r="AJ145" s="108"/>
    </row>
    <row r="146" spans="1:36" s="50" customFormat="1" ht="18.75" x14ac:dyDescent="0.25">
      <c r="A146" s="111"/>
      <c r="B146" s="114"/>
      <c r="C146" s="250"/>
      <c r="D146" s="239"/>
      <c r="E146" s="383" t="s">
        <v>24</v>
      </c>
      <c r="F146" s="383">
        <v>15</v>
      </c>
      <c r="G146" s="383">
        <v>4</v>
      </c>
      <c r="H146" s="383">
        <v>13</v>
      </c>
      <c r="I146" s="383">
        <v>16</v>
      </c>
      <c r="J146" s="383">
        <v>2</v>
      </c>
      <c r="K146" s="383">
        <v>22</v>
      </c>
      <c r="L146" s="383">
        <v>56</v>
      </c>
      <c r="M146" s="383">
        <v>41</v>
      </c>
      <c r="N146" s="383">
        <v>15</v>
      </c>
      <c r="O146" s="383">
        <v>67</v>
      </c>
      <c r="P146" s="383">
        <v>44</v>
      </c>
      <c r="Q146" s="383">
        <v>16</v>
      </c>
      <c r="R146" s="384"/>
      <c r="S146" s="384"/>
      <c r="T146" s="384"/>
      <c r="U146" s="384"/>
      <c r="V146" s="20">
        <f t="shared" si="53"/>
        <v>10.666666666666666</v>
      </c>
      <c r="W146" s="20">
        <f t="shared" si="54"/>
        <v>13.333333333333334</v>
      </c>
      <c r="X146" s="20">
        <f t="shared" si="55"/>
        <v>37.333333333333336</v>
      </c>
      <c r="Y146" s="67">
        <f t="shared" si="56"/>
        <v>42.333333333333336</v>
      </c>
      <c r="Z146" s="117"/>
      <c r="AA146" s="106"/>
      <c r="AB146" s="106"/>
      <c r="AC146" s="106"/>
      <c r="AD146" s="106"/>
      <c r="AE146" s="106"/>
      <c r="AF146" s="106"/>
      <c r="AG146" s="106"/>
      <c r="AH146" s="106"/>
      <c r="AI146" s="108"/>
      <c r="AJ146" s="108"/>
    </row>
    <row r="147" spans="1:36" s="50" customFormat="1" ht="18.75" x14ac:dyDescent="0.25">
      <c r="A147" s="111"/>
      <c r="B147" s="114"/>
      <c r="C147" s="250"/>
      <c r="D147" s="239"/>
      <c r="E147" s="385" t="s">
        <v>239</v>
      </c>
      <c r="F147" s="385">
        <v>7</v>
      </c>
      <c r="G147" s="385"/>
      <c r="H147" s="385"/>
      <c r="I147" s="385">
        <v>10</v>
      </c>
      <c r="J147" s="385"/>
      <c r="K147" s="385"/>
      <c r="L147" s="385"/>
      <c r="M147" s="385"/>
      <c r="N147" s="385">
        <v>11</v>
      </c>
      <c r="O147" s="385"/>
      <c r="P147" s="385"/>
      <c r="Q147" s="385">
        <v>11</v>
      </c>
      <c r="R147" s="386"/>
      <c r="S147" s="386"/>
      <c r="T147" s="386"/>
      <c r="U147" s="386"/>
      <c r="V147" s="20">
        <f t="shared" si="53"/>
        <v>7</v>
      </c>
      <c r="W147" s="20">
        <f t="shared" si="54"/>
        <v>10</v>
      </c>
      <c r="X147" s="20">
        <f t="shared" si="55"/>
        <v>11</v>
      </c>
      <c r="Y147" s="67">
        <f t="shared" si="56"/>
        <v>11</v>
      </c>
      <c r="Z147" s="117"/>
      <c r="AA147" s="106"/>
      <c r="AB147" s="106"/>
      <c r="AC147" s="106"/>
      <c r="AD147" s="106"/>
      <c r="AE147" s="106"/>
      <c r="AF147" s="106"/>
      <c r="AG147" s="106"/>
      <c r="AH147" s="106"/>
      <c r="AI147" s="108"/>
      <c r="AJ147" s="108"/>
    </row>
    <row r="148" spans="1:36" s="50" customFormat="1" ht="18.75" x14ac:dyDescent="0.25">
      <c r="A148" s="111"/>
      <c r="B148" s="114"/>
      <c r="C148" s="250"/>
      <c r="D148" s="239"/>
      <c r="E148" s="383" t="s">
        <v>240</v>
      </c>
      <c r="F148" s="383"/>
      <c r="G148" s="383"/>
      <c r="H148" s="383">
        <v>16</v>
      </c>
      <c r="I148" s="383"/>
      <c r="J148" s="383"/>
      <c r="K148" s="383">
        <v>8</v>
      </c>
      <c r="L148" s="383">
        <v>8</v>
      </c>
      <c r="M148" s="383"/>
      <c r="N148" s="383"/>
      <c r="O148" s="383">
        <v>7</v>
      </c>
      <c r="P148" s="383"/>
      <c r="Q148" s="383"/>
      <c r="R148" s="384"/>
      <c r="S148" s="384"/>
      <c r="T148" s="384"/>
      <c r="U148" s="384"/>
      <c r="V148" s="20">
        <f t="shared" si="53"/>
        <v>16</v>
      </c>
      <c r="W148" s="20">
        <f t="shared" si="54"/>
        <v>8</v>
      </c>
      <c r="X148" s="20">
        <f t="shared" si="55"/>
        <v>8</v>
      </c>
      <c r="Y148" s="67">
        <f t="shared" si="56"/>
        <v>7</v>
      </c>
      <c r="Z148" s="117"/>
      <c r="AA148" s="106"/>
      <c r="AB148" s="106"/>
      <c r="AC148" s="106"/>
      <c r="AD148" s="106"/>
      <c r="AE148" s="106"/>
      <c r="AF148" s="106"/>
      <c r="AG148" s="106"/>
      <c r="AH148" s="106"/>
      <c r="AI148" s="108"/>
      <c r="AJ148" s="108"/>
    </row>
    <row r="149" spans="1:36" s="50" customFormat="1" ht="18.75" x14ac:dyDescent="0.25">
      <c r="A149" s="111"/>
      <c r="B149" s="114"/>
      <c r="C149" s="250"/>
      <c r="D149" s="239"/>
      <c r="E149" s="385"/>
      <c r="F149" s="385"/>
      <c r="G149" s="385"/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  <c r="R149" s="386"/>
      <c r="S149" s="386"/>
      <c r="T149" s="386"/>
      <c r="U149" s="386"/>
      <c r="V149" s="20">
        <f t="shared" si="53"/>
        <v>0</v>
      </c>
      <c r="W149" s="20">
        <f t="shared" si="54"/>
        <v>0</v>
      </c>
      <c r="X149" s="20">
        <f t="shared" si="55"/>
        <v>0</v>
      </c>
      <c r="Y149" s="67">
        <f t="shared" si="56"/>
        <v>0</v>
      </c>
      <c r="Z149" s="117"/>
      <c r="AA149" s="106"/>
      <c r="AB149" s="106"/>
      <c r="AC149" s="106"/>
      <c r="AD149" s="106"/>
      <c r="AE149" s="106"/>
      <c r="AF149" s="106"/>
      <c r="AG149" s="106"/>
      <c r="AH149" s="106"/>
      <c r="AI149" s="108"/>
      <c r="AJ149" s="108"/>
    </row>
    <row r="150" spans="1:36" s="50" customFormat="1" ht="19.5" thickBot="1" x14ac:dyDescent="0.3">
      <c r="A150" s="112"/>
      <c r="B150" s="115"/>
      <c r="C150" s="251"/>
      <c r="D150" s="240"/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1"/>
      <c r="R150" s="390"/>
      <c r="S150" s="390"/>
      <c r="T150" s="390"/>
      <c r="U150" s="390"/>
      <c r="V150" s="21">
        <f t="shared" si="53"/>
        <v>0</v>
      </c>
      <c r="W150" s="21">
        <f t="shared" si="54"/>
        <v>0</v>
      </c>
      <c r="X150" s="21">
        <f t="shared" si="55"/>
        <v>0</v>
      </c>
      <c r="Y150" s="68">
        <f t="shared" si="56"/>
        <v>0</v>
      </c>
      <c r="Z150" s="118"/>
      <c r="AA150" s="104"/>
      <c r="AB150" s="104"/>
      <c r="AC150" s="104"/>
      <c r="AD150" s="104"/>
      <c r="AE150" s="104"/>
      <c r="AF150" s="104"/>
      <c r="AG150" s="104"/>
      <c r="AH150" s="104"/>
      <c r="AI150" s="109"/>
      <c r="AJ150" s="109"/>
    </row>
    <row r="151" spans="1:36" s="50" customFormat="1" ht="18.75" x14ac:dyDescent="0.25">
      <c r="A151" s="123">
        <v>20</v>
      </c>
      <c r="B151" s="124" t="s">
        <v>261</v>
      </c>
      <c r="C151" s="119">
        <v>100</v>
      </c>
      <c r="D151" s="238">
        <f>100*0.9</f>
        <v>90</v>
      </c>
      <c r="E151" s="392" t="s">
        <v>122</v>
      </c>
      <c r="F151" s="392">
        <v>1</v>
      </c>
      <c r="G151" s="392">
        <v>3</v>
      </c>
      <c r="H151" s="392">
        <v>1</v>
      </c>
      <c r="I151" s="392">
        <v>2</v>
      </c>
      <c r="J151" s="392">
        <v>0</v>
      </c>
      <c r="K151" s="392">
        <v>0</v>
      </c>
      <c r="L151" s="392">
        <v>25</v>
      </c>
      <c r="M151" s="392">
        <v>12</v>
      </c>
      <c r="N151" s="392">
        <v>8</v>
      </c>
      <c r="O151" s="392">
        <v>20</v>
      </c>
      <c r="P151" s="392">
        <v>10</v>
      </c>
      <c r="Q151" s="392">
        <v>5</v>
      </c>
      <c r="R151" s="401">
        <v>385</v>
      </c>
      <c r="S151" s="401">
        <v>385</v>
      </c>
      <c r="T151" s="401">
        <v>390</v>
      </c>
      <c r="U151" s="401">
        <v>390</v>
      </c>
      <c r="V151" s="22">
        <f t="shared" si="53"/>
        <v>1.6666666666666667</v>
      </c>
      <c r="W151" s="22">
        <f t="shared" si="54"/>
        <v>2</v>
      </c>
      <c r="X151" s="22">
        <f t="shared" si="55"/>
        <v>15</v>
      </c>
      <c r="Y151" s="69">
        <f t="shared" si="56"/>
        <v>11.666666666666666</v>
      </c>
      <c r="Z151" s="125">
        <f>SUM(V151:V152)</f>
        <v>1.6666666666666667</v>
      </c>
      <c r="AA151" s="103">
        <f>SUM(W151:W152)</f>
        <v>2</v>
      </c>
      <c r="AB151" s="103">
        <f>SUM(X151:X152)</f>
        <v>15</v>
      </c>
      <c r="AC151" s="103">
        <f>SUM(Y151:Y152)</f>
        <v>11.666666666666666</v>
      </c>
      <c r="AD151" s="105">
        <f t="shared" ref="AD151:AG151" si="63">Z151*0.38*0.9*SQRT(3)</f>
        <v>0.98726896031426015</v>
      </c>
      <c r="AE151" s="105">
        <f t="shared" si="63"/>
        <v>1.184722752377112</v>
      </c>
      <c r="AF151" s="105">
        <f t="shared" si="63"/>
        <v>8.8854206428283398</v>
      </c>
      <c r="AG151" s="105">
        <f t="shared" si="63"/>
        <v>6.9108827221998208</v>
      </c>
      <c r="AH151" s="103">
        <f>MAX(Z151:AC152)</f>
        <v>15</v>
      </c>
      <c r="AI151" s="107">
        <f t="shared" ref="AI151" si="64">AH151*0.38*0.9*SQRT(3)</f>
        <v>8.8854206428283398</v>
      </c>
      <c r="AJ151" s="107">
        <f>D151-AI151</f>
        <v>81.114579357171664</v>
      </c>
    </row>
    <row r="152" spans="1:36" s="50" customFormat="1" ht="19.5" thickBot="1" x14ac:dyDescent="0.3">
      <c r="A152" s="112"/>
      <c r="B152" s="115"/>
      <c r="C152" s="121"/>
      <c r="D152" s="240"/>
      <c r="E152" s="391"/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1"/>
      <c r="R152" s="390"/>
      <c r="S152" s="390"/>
      <c r="T152" s="390"/>
      <c r="U152" s="390"/>
      <c r="V152" s="21">
        <f t="shared" ref="V152:V153" si="65">IF(AND(F152=0,G152=0,H152=0),0,IF(AND(F152=0,G152=0),H152,IF(AND(F152=0,H152=0),G152,IF(AND(G152=0,H152=0),F152,IF(F152=0,(G152+H152)/2,IF(G152=0,(F152+H152)/2,IF(H152=0,(F152+G152)/2,(F152+G152+H152)/3)))))))</f>
        <v>0</v>
      </c>
      <c r="W152" s="21">
        <f t="shared" ref="W152:W153" si="66">IF(AND(I152=0,J152=0,K152=0),0,IF(AND(I152=0,J152=0),K152,IF(AND(I152=0,K152=0),J152,IF(AND(J152=0,K152=0),I152,IF(I152=0,(J152+K152)/2,IF(J152=0,(I152+K152)/2,IF(K152=0,(I152+J152)/2,(I152+J152+K152)/3)))))))</f>
        <v>0</v>
      </c>
      <c r="X152" s="21">
        <f t="shared" ref="X152:X153" si="67">IF(AND(L152=0,M152=0,N152=0),0,IF(AND(L152=0,M152=0),N152,IF(AND(L152=0,N152=0),M152,IF(AND(M152=0,N152=0),L152,IF(L152=0,(M152+N152)/2,IF(M152=0,(L152+N152)/2,IF(N152=0,(L152+M152)/2,(L152+M152+N152)/3)))))))</f>
        <v>0</v>
      </c>
      <c r="Y152" s="68">
        <f t="shared" ref="Y152:Y153" si="68">IF(AND(O152=0,P152=0,Q152=0),0,IF(AND(O152=0,P152=0),Q152,IF(AND(O152=0,Q152=0),P152,IF(AND(P152=0,Q152=0),O152,IF(O152=0,(P152+Q152)/2,IF(P152=0,(O152+Q152)/2,IF(Q152=0,(O152+P152)/2,(O152+P152+Q152)/3)))))))</f>
        <v>0</v>
      </c>
      <c r="Z152" s="118"/>
      <c r="AA152" s="104"/>
      <c r="AB152" s="104"/>
      <c r="AC152" s="104"/>
      <c r="AD152" s="104"/>
      <c r="AE152" s="104"/>
      <c r="AF152" s="104"/>
      <c r="AG152" s="104"/>
      <c r="AH152" s="104"/>
      <c r="AI152" s="109"/>
      <c r="AJ152" s="109"/>
    </row>
    <row r="153" spans="1:36" s="50" customFormat="1" ht="18.75" x14ac:dyDescent="0.25">
      <c r="A153" s="123">
        <v>21</v>
      </c>
      <c r="B153" s="124" t="s">
        <v>262</v>
      </c>
      <c r="C153" s="119">
        <v>160</v>
      </c>
      <c r="D153" s="238">
        <f>160*0.9</f>
        <v>144</v>
      </c>
      <c r="E153" s="392" t="s">
        <v>241</v>
      </c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401"/>
      <c r="S153" s="401"/>
      <c r="T153" s="401"/>
      <c r="U153" s="401"/>
      <c r="V153" s="22">
        <f t="shared" si="65"/>
        <v>0</v>
      </c>
      <c r="W153" s="22">
        <f t="shared" si="66"/>
        <v>0</v>
      </c>
      <c r="X153" s="22">
        <f t="shared" si="67"/>
        <v>0</v>
      </c>
      <c r="Y153" s="69">
        <f t="shared" si="68"/>
        <v>0</v>
      </c>
      <c r="Z153" s="125">
        <f>SUM(V153:V154)</f>
        <v>0</v>
      </c>
      <c r="AA153" s="103">
        <f>SUM(W153:W154)</f>
        <v>0</v>
      </c>
      <c r="AB153" s="103">
        <f>SUM(X153:X154)</f>
        <v>0</v>
      </c>
      <c r="AC153" s="103">
        <f>SUM(Y153:Y154)</f>
        <v>0</v>
      </c>
      <c r="AD153" s="105">
        <f t="shared" ref="AD153" si="69">Z153*0.38*0.9*SQRT(3)</f>
        <v>0</v>
      </c>
      <c r="AE153" s="105">
        <f t="shared" ref="AE153" si="70">AA153*0.38*0.9*SQRT(3)</f>
        <v>0</v>
      </c>
      <c r="AF153" s="105">
        <f t="shared" ref="AF153" si="71">AB153*0.38*0.9*SQRT(3)</f>
        <v>0</v>
      </c>
      <c r="AG153" s="105">
        <f t="shared" ref="AG153" si="72">AC153*0.38*0.9*SQRT(3)</f>
        <v>0</v>
      </c>
      <c r="AH153" s="103">
        <f>MAX(Z153:AC154)</f>
        <v>0</v>
      </c>
      <c r="AI153" s="107">
        <f t="shared" ref="AI153" si="73">AH153*0.38*0.9*SQRT(3)</f>
        <v>0</v>
      </c>
      <c r="AJ153" s="107">
        <f>D153-AI153</f>
        <v>144</v>
      </c>
    </row>
    <row r="154" spans="1:36" s="50" customFormat="1" ht="19.5" thickBot="1" x14ac:dyDescent="0.3">
      <c r="A154" s="112"/>
      <c r="B154" s="115"/>
      <c r="C154" s="121"/>
      <c r="D154" s="240"/>
      <c r="E154" s="391"/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391"/>
      <c r="R154" s="390"/>
      <c r="S154" s="390"/>
      <c r="T154" s="390"/>
      <c r="U154" s="390"/>
      <c r="V154" s="21">
        <f t="shared" ref="V154:V158" si="74">IF(AND(F154=0,G154=0,H154=0),0,IF(AND(F154=0,G154=0),H154,IF(AND(F154=0,H154=0),G154,IF(AND(G154=0,H154=0),F154,IF(F154=0,(G154+H154)/2,IF(G154=0,(F154+H154)/2,IF(H154=0,(F154+G154)/2,(F154+G154+H154)/3)))))))</f>
        <v>0</v>
      </c>
      <c r="W154" s="21">
        <f t="shared" ref="W154:W158" si="75">IF(AND(I154=0,J154=0,K154=0),0,IF(AND(I154=0,J154=0),K154,IF(AND(I154=0,K154=0),J154,IF(AND(J154=0,K154=0),I154,IF(I154=0,(J154+K154)/2,IF(J154=0,(I154+K154)/2,IF(K154=0,(I154+J154)/2,(I154+J154+K154)/3)))))))</f>
        <v>0</v>
      </c>
      <c r="X154" s="21">
        <f t="shared" ref="X154:X158" si="76">IF(AND(L154=0,M154=0,N154=0),0,IF(AND(L154=0,M154=0),N154,IF(AND(L154=0,N154=0),M154,IF(AND(M154=0,N154=0),L154,IF(L154=0,(M154+N154)/2,IF(M154=0,(L154+N154)/2,IF(N154=0,(L154+M154)/2,(L154+M154+N154)/3)))))))</f>
        <v>0</v>
      </c>
      <c r="Y154" s="68">
        <f t="shared" ref="Y154:Y158" si="77">IF(AND(O154=0,P154=0,Q154=0),0,IF(AND(O154=0,P154=0),Q154,IF(AND(O154=0,Q154=0),P154,IF(AND(P154=0,Q154=0),O154,IF(O154=0,(P154+Q154)/2,IF(P154=0,(O154+Q154)/2,IF(Q154=0,(O154+P154)/2,(O154+P154+Q154)/3)))))))</f>
        <v>0</v>
      </c>
      <c r="Z154" s="118"/>
      <c r="AA154" s="104"/>
      <c r="AB154" s="104"/>
      <c r="AC154" s="104"/>
      <c r="AD154" s="104"/>
      <c r="AE154" s="104"/>
      <c r="AF154" s="104"/>
      <c r="AG154" s="104"/>
      <c r="AH154" s="104"/>
      <c r="AI154" s="109"/>
      <c r="AJ154" s="109"/>
    </row>
    <row r="155" spans="1:36" s="50" customFormat="1" ht="18.75" x14ac:dyDescent="0.25">
      <c r="A155" s="123">
        <v>22</v>
      </c>
      <c r="B155" s="124" t="s">
        <v>263</v>
      </c>
      <c r="C155" s="119">
        <v>100</v>
      </c>
      <c r="D155" s="238">
        <f>100*0.9</f>
        <v>90</v>
      </c>
      <c r="E155" s="392" t="s">
        <v>242</v>
      </c>
      <c r="F155" s="392">
        <v>0</v>
      </c>
      <c r="G155" s="392">
        <v>1</v>
      </c>
      <c r="H155" s="392">
        <v>0</v>
      </c>
      <c r="I155" s="392">
        <v>0</v>
      </c>
      <c r="J155" s="392">
        <v>11</v>
      </c>
      <c r="K155" s="392">
        <v>0</v>
      </c>
      <c r="L155" s="392">
        <v>1</v>
      </c>
      <c r="M155" s="392">
        <v>10</v>
      </c>
      <c r="N155" s="392">
        <v>0.2</v>
      </c>
      <c r="O155" s="392">
        <v>1.4</v>
      </c>
      <c r="P155" s="392">
        <v>19</v>
      </c>
      <c r="Q155" s="392">
        <v>0.4</v>
      </c>
      <c r="R155" s="401">
        <v>378</v>
      </c>
      <c r="S155" s="401">
        <v>378</v>
      </c>
      <c r="T155" s="401">
        <v>412</v>
      </c>
      <c r="U155" s="401">
        <v>412</v>
      </c>
      <c r="V155" s="22">
        <f t="shared" si="74"/>
        <v>1</v>
      </c>
      <c r="W155" s="22">
        <f t="shared" si="75"/>
        <v>11</v>
      </c>
      <c r="X155" s="22">
        <f t="shared" si="76"/>
        <v>3.7333333333333329</v>
      </c>
      <c r="Y155" s="69">
        <f t="shared" si="77"/>
        <v>6.9333333333333327</v>
      </c>
      <c r="Z155" s="125">
        <f>SUM(V155:V159)</f>
        <v>6.333333333333333</v>
      </c>
      <c r="AA155" s="103">
        <f>SUM(W155:W159)</f>
        <v>18.666666666666668</v>
      </c>
      <c r="AB155" s="103">
        <f>SUM(X155:X159)</f>
        <v>15.733333333333333</v>
      </c>
      <c r="AC155" s="103">
        <f>SUM(Y155:Y159)</f>
        <v>20.433333333333334</v>
      </c>
      <c r="AD155" s="105">
        <f t="shared" ref="AD155" si="78">Z155*0.38*0.9*SQRT(3)</f>
        <v>3.7516220491941881</v>
      </c>
      <c r="AE155" s="105">
        <f t="shared" ref="AE155" si="79">AA155*0.38*0.9*SQRT(3)</f>
        <v>11.057412355519713</v>
      </c>
      <c r="AF155" s="105">
        <f t="shared" ref="AF155" si="80">AB155*0.38*0.9*SQRT(3)</f>
        <v>9.3198189853666147</v>
      </c>
      <c r="AG155" s="105">
        <f t="shared" ref="AG155" si="81">AC155*0.38*0.9*SQRT(3)</f>
        <v>12.103917453452828</v>
      </c>
      <c r="AH155" s="103">
        <f>MAX(Z155:AC159)</f>
        <v>20.433333333333334</v>
      </c>
      <c r="AI155" s="107">
        <f t="shared" ref="AI155" si="82">AH155*0.38*0.9*SQRT(3)</f>
        <v>12.103917453452828</v>
      </c>
      <c r="AJ155" s="107">
        <f>D155-AI155</f>
        <v>77.896082546547177</v>
      </c>
    </row>
    <row r="156" spans="1:36" s="50" customFormat="1" ht="18.75" x14ac:dyDescent="0.25">
      <c r="A156" s="111"/>
      <c r="B156" s="114"/>
      <c r="C156" s="120"/>
      <c r="D156" s="239"/>
      <c r="E156" s="383" t="s">
        <v>202</v>
      </c>
      <c r="F156" s="383">
        <v>1</v>
      </c>
      <c r="G156" s="383"/>
      <c r="H156" s="383"/>
      <c r="I156" s="383">
        <v>1</v>
      </c>
      <c r="J156" s="383"/>
      <c r="K156" s="383"/>
      <c r="L156" s="383">
        <v>4</v>
      </c>
      <c r="M156" s="383"/>
      <c r="N156" s="383"/>
      <c r="O156" s="383">
        <v>9</v>
      </c>
      <c r="P156" s="383"/>
      <c r="Q156" s="383"/>
      <c r="R156" s="384"/>
      <c r="S156" s="384"/>
      <c r="T156" s="384"/>
      <c r="U156" s="384"/>
      <c r="V156" s="20">
        <f t="shared" si="74"/>
        <v>1</v>
      </c>
      <c r="W156" s="20">
        <f t="shared" si="75"/>
        <v>1</v>
      </c>
      <c r="X156" s="20">
        <f t="shared" si="76"/>
        <v>4</v>
      </c>
      <c r="Y156" s="67">
        <f t="shared" si="77"/>
        <v>9</v>
      </c>
      <c r="Z156" s="117"/>
      <c r="AA156" s="106"/>
      <c r="AB156" s="106"/>
      <c r="AC156" s="106"/>
      <c r="AD156" s="106"/>
      <c r="AE156" s="106"/>
      <c r="AF156" s="106"/>
      <c r="AG156" s="106"/>
      <c r="AH156" s="106"/>
      <c r="AI156" s="108"/>
      <c r="AJ156" s="108"/>
    </row>
    <row r="157" spans="1:36" s="50" customFormat="1" ht="18.75" x14ac:dyDescent="0.25">
      <c r="A157" s="111"/>
      <c r="B157" s="114"/>
      <c r="C157" s="120"/>
      <c r="D157" s="239"/>
      <c r="E157" s="385" t="s">
        <v>243</v>
      </c>
      <c r="F157" s="385">
        <v>9</v>
      </c>
      <c r="G157" s="385">
        <v>1</v>
      </c>
      <c r="H157" s="385">
        <v>3</v>
      </c>
      <c r="I157" s="385">
        <v>15</v>
      </c>
      <c r="J157" s="385">
        <v>1</v>
      </c>
      <c r="K157" s="385">
        <v>4</v>
      </c>
      <c r="L157" s="385">
        <v>0</v>
      </c>
      <c r="M157" s="385">
        <v>0</v>
      </c>
      <c r="N157" s="385">
        <v>8</v>
      </c>
      <c r="O157" s="385">
        <v>0</v>
      </c>
      <c r="P157" s="385">
        <v>1</v>
      </c>
      <c r="Q157" s="385">
        <v>8</v>
      </c>
      <c r="R157" s="386"/>
      <c r="S157" s="386"/>
      <c r="T157" s="386"/>
      <c r="U157" s="386"/>
      <c r="V157" s="20">
        <f t="shared" si="74"/>
        <v>4.333333333333333</v>
      </c>
      <c r="W157" s="20">
        <f t="shared" si="75"/>
        <v>6.666666666666667</v>
      </c>
      <c r="X157" s="20">
        <f t="shared" si="76"/>
        <v>8</v>
      </c>
      <c r="Y157" s="67">
        <f t="shared" si="77"/>
        <v>4.5</v>
      </c>
      <c r="Z157" s="117"/>
      <c r="AA157" s="106"/>
      <c r="AB157" s="106"/>
      <c r="AC157" s="106"/>
      <c r="AD157" s="106"/>
      <c r="AE157" s="106"/>
      <c r="AF157" s="106"/>
      <c r="AG157" s="106"/>
      <c r="AH157" s="106"/>
      <c r="AI157" s="108"/>
      <c r="AJ157" s="108"/>
    </row>
    <row r="158" spans="1:36" s="50" customFormat="1" ht="18.75" x14ac:dyDescent="0.25">
      <c r="A158" s="111"/>
      <c r="B158" s="114"/>
      <c r="C158" s="120"/>
      <c r="D158" s="239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4"/>
      <c r="T158" s="384"/>
      <c r="U158" s="384"/>
      <c r="V158" s="20">
        <f t="shared" si="74"/>
        <v>0</v>
      </c>
      <c r="W158" s="20">
        <f t="shared" si="75"/>
        <v>0</v>
      </c>
      <c r="X158" s="20">
        <f t="shared" si="76"/>
        <v>0</v>
      </c>
      <c r="Y158" s="67">
        <f t="shared" si="77"/>
        <v>0</v>
      </c>
      <c r="Z158" s="117"/>
      <c r="AA158" s="106"/>
      <c r="AB158" s="106"/>
      <c r="AC158" s="106"/>
      <c r="AD158" s="106"/>
      <c r="AE158" s="106"/>
      <c r="AF158" s="106"/>
      <c r="AG158" s="106"/>
      <c r="AH158" s="106"/>
      <c r="AI158" s="108"/>
      <c r="AJ158" s="108"/>
    </row>
    <row r="159" spans="1:36" s="50" customFormat="1" ht="19.5" thickBot="1" x14ac:dyDescent="0.3">
      <c r="A159" s="112"/>
      <c r="B159" s="115"/>
      <c r="C159" s="121"/>
      <c r="D159" s="240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0"/>
      <c r="S159" s="390"/>
      <c r="T159" s="390"/>
      <c r="U159" s="390"/>
      <c r="V159" s="21">
        <f t="shared" ref="V159:V161" si="83">IF(AND(F159=0,G159=0,H159=0),0,IF(AND(F159=0,G159=0),H159,IF(AND(F159=0,H159=0),G159,IF(AND(G159=0,H159=0),F159,IF(F159=0,(G159+H159)/2,IF(G159=0,(F159+H159)/2,IF(H159=0,(F159+G159)/2,(F159+G159+H159)/3)))))))</f>
        <v>0</v>
      </c>
      <c r="W159" s="21">
        <f t="shared" ref="W159:W161" si="84">IF(AND(I159=0,J159=0,K159=0),0,IF(AND(I159=0,J159=0),K159,IF(AND(I159=0,K159=0),J159,IF(AND(J159=0,K159=0),I159,IF(I159=0,(J159+K159)/2,IF(J159=0,(I159+K159)/2,IF(K159=0,(I159+J159)/2,(I159+J159+K159)/3)))))))</f>
        <v>0</v>
      </c>
      <c r="X159" s="21">
        <f t="shared" ref="X159:X161" si="85">IF(AND(L159=0,M159=0,N159=0),0,IF(AND(L159=0,M159=0),N159,IF(AND(L159=0,N159=0),M159,IF(AND(M159=0,N159=0),L159,IF(L159=0,(M159+N159)/2,IF(M159=0,(L159+N159)/2,IF(N159=0,(L159+M159)/2,(L159+M159+N159)/3)))))))</f>
        <v>0</v>
      </c>
      <c r="Y159" s="68">
        <f t="shared" ref="Y159:Y161" si="86">IF(AND(O159=0,P159=0,Q159=0),0,IF(AND(O159=0,P159=0),Q159,IF(AND(O159=0,Q159=0),P159,IF(AND(P159=0,Q159=0),O159,IF(O159=0,(P159+Q159)/2,IF(P159=0,(O159+Q159)/2,IF(Q159=0,(O159+P159)/2,(O159+P159+Q159)/3)))))))</f>
        <v>0</v>
      </c>
      <c r="Z159" s="118"/>
      <c r="AA159" s="104"/>
      <c r="AB159" s="104"/>
      <c r="AC159" s="104"/>
      <c r="AD159" s="104"/>
      <c r="AE159" s="104"/>
      <c r="AF159" s="104"/>
      <c r="AG159" s="104"/>
      <c r="AH159" s="104"/>
      <c r="AI159" s="109"/>
      <c r="AJ159" s="109"/>
    </row>
    <row r="160" spans="1:36" s="50" customFormat="1" ht="18.75" x14ac:dyDescent="0.25">
      <c r="A160" s="123">
        <v>23</v>
      </c>
      <c r="B160" s="124" t="s">
        <v>264</v>
      </c>
      <c r="C160" s="119">
        <v>400</v>
      </c>
      <c r="D160" s="238">
        <f>400*0.9</f>
        <v>360</v>
      </c>
      <c r="E160" s="392" t="s">
        <v>244</v>
      </c>
      <c r="F160" s="392">
        <v>6</v>
      </c>
      <c r="G160" s="392">
        <v>1</v>
      </c>
      <c r="H160" s="392">
        <v>2</v>
      </c>
      <c r="I160" s="392">
        <v>4</v>
      </c>
      <c r="J160" s="392">
        <v>1</v>
      </c>
      <c r="K160" s="392">
        <v>2</v>
      </c>
      <c r="L160" s="392">
        <v>0</v>
      </c>
      <c r="M160" s="392">
        <v>0</v>
      </c>
      <c r="N160" s="392">
        <v>1</v>
      </c>
      <c r="O160" s="392">
        <v>1</v>
      </c>
      <c r="P160" s="392">
        <v>1</v>
      </c>
      <c r="Q160" s="392">
        <v>1</v>
      </c>
      <c r="R160" s="401">
        <v>357</v>
      </c>
      <c r="S160" s="401">
        <v>354</v>
      </c>
      <c r="T160" s="401">
        <v>390</v>
      </c>
      <c r="U160" s="401">
        <v>390</v>
      </c>
      <c r="V160" s="22">
        <f t="shared" si="83"/>
        <v>3</v>
      </c>
      <c r="W160" s="22">
        <f t="shared" si="84"/>
        <v>2.3333333333333335</v>
      </c>
      <c r="X160" s="22">
        <f t="shared" si="85"/>
        <v>1</v>
      </c>
      <c r="Y160" s="69">
        <f t="shared" si="86"/>
        <v>1</v>
      </c>
      <c r="Z160" s="125">
        <f>SUM(V160:V163)</f>
        <v>53.666666666666664</v>
      </c>
      <c r="AA160" s="103">
        <f>SUM(W160:W163)</f>
        <v>15</v>
      </c>
      <c r="AB160" s="103">
        <f>SUM(X160:X163)</f>
        <v>27</v>
      </c>
      <c r="AC160" s="103">
        <f>SUM(Y160:Y163)</f>
        <v>27</v>
      </c>
      <c r="AD160" s="105">
        <f t="shared" ref="AD160" si="87">Z160*0.38*0.9*SQRT(3)</f>
        <v>31.790060522119177</v>
      </c>
      <c r="AE160" s="105">
        <f t="shared" ref="AE160" si="88">AA160*0.38*0.9*SQRT(3)</f>
        <v>8.8854206428283398</v>
      </c>
      <c r="AF160" s="105">
        <f t="shared" ref="AF160" si="89">AB160*0.38*0.9*SQRT(3)</f>
        <v>15.993757157091013</v>
      </c>
      <c r="AG160" s="105">
        <f t="shared" ref="AG160" si="90">AC160*0.38*0.9*SQRT(3)</f>
        <v>15.993757157091013</v>
      </c>
      <c r="AH160" s="103">
        <f>MAX(Z160:AC163)</f>
        <v>53.666666666666664</v>
      </c>
      <c r="AI160" s="107">
        <f t="shared" ref="AI160" si="91">AH160*0.38*0.9*SQRT(3)</f>
        <v>31.790060522119177</v>
      </c>
      <c r="AJ160" s="107">
        <f>D160-AI160</f>
        <v>328.20993947788082</v>
      </c>
    </row>
    <row r="161" spans="1:37" s="50" customFormat="1" ht="18.75" x14ac:dyDescent="0.25">
      <c r="A161" s="111"/>
      <c r="B161" s="114"/>
      <c r="C161" s="120"/>
      <c r="D161" s="239"/>
      <c r="E161" s="383" t="s">
        <v>245</v>
      </c>
      <c r="F161" s="383">
        <v>48</v>
      </c>
      <c r="G161" s="383">
        <v>40</v>
      </c>
      <c r="H161" s="383">
        <v>64</v>
      </c>
      <c r="I161" s="383">
        <v>7</v>
      </c>
      <c r="J161" s="383">
        <v>8</v>
      </c>
      <c r="K161" s="383">
        <v>23</v>
      </c>
      <c r="L161" s="383">
        <v>43</v>
      </c>
      <c r="M161" s="383">
        <v>20</v>
      </c>
      <c r="N161" s="383">
        <v>15</v>
      </c>
      <c r="O161" s="383">
        <v>43</v>
      </c>
      <c r="P161" s="383">
        <v>26</v>
      </c>
      <c r="Q161" s="383">
        <v>9</v>
      </c>
      <c r="R161" s="384"/>
      <c r="S161" s="384"/>
      <c r="T161" s="384"/>
      <c r="U161" s="384"/>
      <c r="V161" s="20">
        <f t="shared" si="83"/>
        <v>50.666666666666664</v>
      </c>
      <c r="W161" s="20">
        <f t="shared" si="84"/>
        <v>12.666666666666666</v>
      </c>
      <c r="X161" s="20">
        <f t="shared" si="85"/>
        <v>26</v>
      </c>
      <c r="Y161" s="67">
        <f t="shared" si="86"/>
        <v>26</v>
      </c>
      <c r="Z161" s="117"/>
      <c r="AA161" s="106"/>
      <c r="AB161" s="106"/>
      <c r="AC161" s="106"/>
      <c r="AD161" s="106"/>
      <c r="AE161" s="106"/>
      <c r="AF161" s="106"/>
      <c r="AG161" s="106"/>
      <c r="AH161" s="106"/>
      <c r="AI161" s="108"/>
      <c r="AJ161" s="108"/>
    </row>
    <row r="162" spans="1:37" s="50" customFormat="1" ht="18.75" x14ac:dyDescent="0.25">
      <c r="A162" s="111"/>
      <c r="B162" s="114"/>
      <c r="C162" s="120"/>
      <c r="D162" s="239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6"/>
      <c r="S162" s="386"/>
      <c r="T162" s="386"/>
      <c r="U162" s="386"/>
      <c r="V162" s="20">
        <f t="shared" ref="V162:V171" si="92">IF(AND(F162=0,G162=0,H162=0),0,IF(AND(F162=0,G162=0),H162,IF(AND(F162=0,H162=0),G162,IF(AND(G162=0,H162=0),F162,IF(F162=0,(G162+H162)/2,IF(G162=0,(F162+H162)/2,IF(H162=0,(F162+G162)/2,(F162+G162+H162)/3)))))))</f>
        <v>0</v>
      </c>
      <c r="W162" s="20">
        <f t="shared" ref="W162:W171" si="93">IF(AND(I162=0,J162=0,K162=0),0,IF(AND(I162=0,J162=0),K162,IF(AND(I162=0,K162=0),J162,IF(AND(J162=0,K162=0),I162,IF(I162=0,(J162+K162)/2,IF(J162=0,(I162+K162)/2,IF(K162=0,(I162+J162)/2,(I162+J162+K162)/3)))))))</f>
        <v>0</v>
      </c>
      <c r="X162" s="20">
        <f t="shared" ref="X162:X171" si="94">IF(AND(L162=0,M162=0,N162=0),0,IF(AND(L162=0,M162=0),N162,IF(AND(L162=0,N162=0),M162,IF(AND(M162=0,N162=0),L162,IF(L162=0,(M162+N162)/2,IF(M162=0,(L162+N162)/2,IF(N162=0,(L162+M162)/2,(L162+M162+N162)/3)))))))</f>
        <v>0</v>
      </c>
      <c r="Y162" s="67">
        <f t="shared" ref="Y162:Y171" si="95">IF(AND(O162=0,P162=0,Q162=0),0,IF(AND(O162=0,P162=0),Q162,IF(AND(O162=0,Q162=0),P162,IF(AND(P162=0,Q162=0),O162,IF(O162=0,(P162+Q162)/2,IF(P162=0,(O162+Q162)/2,IF(Q162=0,(O162+P162)/2,(O162+P162+Q162)/3)))))))</f>
        <v>0</v>
      </c>
      <c r="Z162" s="117"/>
      <c r="AA162" s="106"/>
      <c r="AB162" s="106"/>
      <c r="AC162" s="106"/>
      <c r="AD162" s="106"/>
      <c r="AE162" s="106"/>
      <c r="AF162" s="106"/>
      <c r="AG162" s="106"/>
      <c r="AH162" s="106"/>
      <c r="AI162" s="108"/>
      <c r="AJ162" s="108"/>
    </row>
    <row r="163" spans="1:37" s="50" customFormat="1" ht="19.5" thickBot="1" x14ac:dyDescent="0.3">
      <c r="A163" s="112"/>
      <c r="B163" s="115"/>
      <c r="C163" s="121"/>
      <c r="D163" s="240"/>
      <c r="E163" s="391"/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0"/>
      <c r="S163" s="390"/>
      <c r="T163" s="390"/>
      <c r="U163" s="390"/>
      <c r="V163" s="21">
        <f t="shared" si="92"/>
        <v>0</v>
      </c>
      <c r="W163" s="21">
        <f t="shared" si="93"/>
        <v>0</v>
      </c>
      <c r="X163" s="21">
        <f t="shared" si="94"/>
        <v>0</v>
      </c>
      <c r="Y163" s="68">
        <f t="shared" si="95"/>
        <v>0</v>
      </c>
      <c r="Z163" s="118"/>
      <c r="AA163" s="104"/>
      <c r="AB163" s="104"/>
      <c r="AC163" s="104"/>
      <c r="AD163" s="104"/>
      <c r="AE163" s="104"/>
      <c r="AF163" s="104"/>
      <c r="AG163" s="104"/>
      <c r="AH163" s="104"/>
      <c r="AI163" s="109"/>
      <c r="AJ163" s="109"/>
    </row>
    <row r="164" spans="1:37" s="50" customFormat="1" ht="18.75" x14ac:dyDescent="0.25">
      <c r="A164" s="123">
        <v>24</v>
      </c>
      <c r="B164" s="124" t="s">
        <v>265</v>
      </c>
      <c r="C164" s="249">
        <v>400.4</v>
      </c>
      <c r="D164" s="238">
        <f>(400+400)*0.9</f>
        <v>720</v>
      </c>
      <c r="E164" s="392" t="s">
        <v>246</v>
      </c>
      <c r="F164" s="392">
        <v>2</v>
      </c>
      <c r="G164" s="392">
        <v>1</v>
      </c>
      <c r="H164" s="392">
        <v>1</v>
      </c>
      <c r="I164" s="392">
        <v>10</v>
      </c>
      <c r="J164" s="392">
        <v>1</v>
      </c>
      <c r="K164" s="392">
        <v>1</v>
      </c>
      <c r="L164" s="392">
        <v>2</v>
      </c>
      <c r="M164" s="392">
        <v>2.5</v>
      </c>
      <c r="N164" s="392">
        <v>3</v>
      </c>
      <c r="O164" s="392">
        <v>1</v>
      </c>
      <c r="P164" s="392">
        <v>1</v>
      </c>
      <c r="Q164" s="392">
        <v>5</v>
      </c>
      <c r="R164" s="393">
        <v>400</v>
      </c>
      <c r="S164" s="393">
        <v>402</v>
      </c>
      <c r="T164" s="393">
        <v>389</v>
      </c>
      <c r="U164" s="393">
        <v>398</v>
      </c>
      <c r="V164" s="22">
        <f t="shared" si="92"/>
        <v>1.3333333333333333</v>
      </c>
      <c r="W164" s="22">
        <f t="shared" si="93"/>
        <v>4</v>
      </c>
      <c r="X164" s="22">
        <f t="shared" si="94"/>
        <v>2.5</v>
      </c>
      <c r="Y164" s="69">
        <f t="shared" si="95"/>
        <v>2.3333333333333335</v>
      </c>
      <c r="Z164" s="125">
        <f>SUM(V164:V171)</f>
        <v>102.33333333333334</v>
      </c>
      <c r="AA164" s="103">
        <f>SUM(W164:W171)</f>
        <v>67</v>
      </c>
      <c r="AB164" s="103">
        <f>SUM(X164:X171)</f>
        <v>160.50000000000003</v>
      </c>
      <c r="AC164" s="103">
        <f>SUM(Y164:Y171)</f>
        <v>69</v>
      </c>
      <c r="AD164" s="105">
        <f t="shared" ref="AD164" si="96">Z164*0.38*0.9*SQRT(3)</f>
        <v>60.618314163295572</v>
      </c>
      <c r="AE164" s="105">
        <f t="shared" ref="AE164" si="97">AA164*0.38*0.9*SQRT(3)</f>
        <v>39.688212204633253</v>
      </c>
      <c r="AF164" s="105">
        <f t="shared" ref="AF164" si="98">AB164*0.38*0.9*SQRT(3)</f>
        <v>95.074000878263263</v>
      </c>
      <c r="AG164" s="105">
        <f t="shared" ref="AG164" si="99">AC164*0.38*0.9*SQRT(3)</f>
        <v>40.872934957010365</v>
      </c>
      <c r="AH164" s="103">
        <f>MAX(Z164:AC171)</f>
        <v>160.50000000000003</v>
      </c>
      <c r="AI164" s="107">
        <f t="shared" ref="AI164" si="100">AH164*0.38*0.9*SQRT(3)</f>
        <v>95.074000878263263</v>
      </c>
      <c r="AJ164" s="107">
        <f>D164-AI164</f>
        <v>624.92599912173671</v>
      </c>
    </row>
    <row r="165" spans="1:37" s="50" customFormat="1" ht="18.75" x14ac:dyDescent="0.25">
      <c r="A165" s="111"/>
      <c r="B165" s="114"/>
      <c r="C165" s="250"/>
      <c r="D165" s="239"/>
      <c r="E165" s="383" t="s">
        <v>247</v>
      </c>
      <c r="F165" s="383">
        <v>0</v>
      </c>
      <c r="G165" s="383">
        <v>0</v>
      </c>
      <c r="H165" s="383">
        <v>0</v>
      </c>
      <c r="I165" s="383">
        <v>0</v>
      </c>
      <c r="J165" s="383">
        <v>0</v>
      </c>
      <c r="K165" s="383">
        <v>0</v>
      </c>
      <c r="L165" s="383">
        <v>0</v>
      </c>
      <c r="M165" s="383">
        <v>0</v>
      </c>
      <c r="N165" s="383">
        <v>0</v>
      </c>
      <c r="O165" s="383">
        <v>0</v>
      </c>
      <c r="P165" s="383">
        <v>0</v>
      </c>
      <c r="Q165" s="383">
        <v>0</v>
      </c>
      <c r="R165" s="384"/>
      <c r="S165" s="384"/>
      <c r="T165" s="384"/>
      <c r="U165" s="384"/>
      <c r="V165" s="20">
        <f t="shared" si="92"/>
        <v>0</v>
      </c>
      <c r="W165" s="20">
        <f t="shared" si="93"/>
        <v>0</v>
      </c>
      <c r="X165" s="20">
        <f t="shared" si="94"/>
        <v>0</v>
      </c>
      <c r="Y165" s="67">
        <f t="shared" si="95"/>
        <v>0</v>
      </c>
      <c r="Z165" s="117"/>
      <c r="AA165" s="106"/>
      <c r="AB165" s="106"/>
      <c r="AC165" s="106"/>
      <c r="AD165" s="106"/>
      <c r="AE165" s="106"/>
      <c r="AF165" s="106"/>
      <c r="AG165" s="106"/>
      <c r="AH165" s="106"/>
      <c r="AI165" s="108"/>
      <c r="AJ165" s="108"/>
    </row>
    <row r="166" spans="1:37" s="50" customFormat="1" ht="18.75" x14ac:dyDescent="0.25">
      <c r="A166" s="111"/>
      <c r="B166" s="114"/>
      <c r="C166" s="250"/>
      <c r="D166" s="239"/>
      <c r="E166" s="385" t="s">
        <v>248</v>
      </c>
      <c r="F166" s="385">
        <v>0</v>
      </c>
      <c r="G166" s="385">
        <v>1</v>
      </c>
      <c r="H166" s="385">
        <v>1</v>
      </c>
      <c r="I166" s="385">
        <v>1</v>
      </c>
      <c r="J166" s="385">
        <v>0</v>
      </c>
      <c r="K166" s="385">
        <v>1</v>
      </c>
      <c r="L166" s="385">
        <v>1</v>
      </c>
      <c r="M166" s="385">
        <v>2</v>
      </c>
      <c r="N166" s="385">
        <v>5</v>
      </c>
      <c r="O166" s="385">
        <v>2</v>
      </c>
      <c r="P166" s="385">
        <v>4</v>
      </c>
      <c r="Q166" s="385">
        <v>4</v>
      </c>
      <c r="R166" s="384"/>
      <c r="S166" s="384"/>
      <c r="T166" s="384"/>
      <c r="U166" s="384"/>
      <c r="V166" s="20">
        <f t="shared" si="92"/>
        <v>1</v>
      </c>
      <c r="W166" s="20">
        <f t="shared" si="93"/>
        <v>1</v>
      </c>
      <c r="X166" s="20">
        <f t="shared" si="94"/>
        <v>2.6666666666666665</v>
      </c>
      <c r="Y166" s="67">
        <f t="shared" si="95"/>
        <v>3.3333333333333335</v>
      </c>
      <c r="Z166" s="117"/>
      <c r="AA166" s="106"/>
      <c r="AB166" s="106"/>
      <c r="AC166" s="106"/>
      <c r="AD166" s="106"/>
      <c r="AE166" s="106"/>
      <c r="AF166" s="106"/>
      <c r="AG166" s="106"/>
      <c r="AH166" s="106"/>
      <c r="AI166" s="108"/>
      <c r="AJ166" s="108"/>
    </row>
    <row r="167" spans="1:37" s="50" customFormat="1" ht="18.75" x14ac:dyDescent="0.25">
      <c r="A167" s="111"/>
      <c r="B167" s="114"/>
      <c r="C167" s="250"/>
      <c r="D167" s="239"/>
      <c r="E167" s="383" t="s">
        <v>249</v>
      </c>
      <c r="F167" s="383">
        <v>40</v>
      </c>
      <c r="G167" s="383">
        <v>64</v>
      </c>
      <c r="H167" s="383">
        <v>43</v>
      </c>
      <c r="I167" s="383">
        <v>24</v>
      </c>
      <c r="J167" s="383">
        <v>36</v>
      </c>
      <c r="K167" s="383">
        <v>15</v>
      </c>
      <c r="L167" s="383">
        <v>36</v>
      </c>
      <c r="M167" s="383">
        <v>38</v>
      </c>
      <c r="N167" s="383">
        <v>44</v>
      </c>
      <c r="O167" s="383">
        <v>7</v>
      </c>
      <c r="P167" s="383">
        <v>4</v>
      </c>
      <c r="Q167" s="383">
        <v>4</v>
      </c>
      <c r="R167" s="384"/>
      <c r="S167" s="384"/>
      <c r="T167" s="384"/>
      <c r="U167" s="384"/>
      <c r="V167" s="20">
        <f t="shared" si="92"/>
        <v>49</v>
      </c>
      <c r="W167" s="20">
        <f t="shared" si="93"/>
        <v>25</v>
      </c>
      <c r="X167" s="20">
        <f t="shared" si="94"/>
        <v>39.333333333333336</v>
      </c>
      <c r="Y167" s="67">
        <f t="shared" si="95"/>
        <v>5</v>
      </c>
      <c r="Z167" s="117"/>
      <c r="AA167" s="106"/>
      <c r="AB167" s="106"/>
      <c r="AC167" s="106"/>
      <c r="AD167" s="106"/>
      <c r="AE167" s="106"/>
      <c r="AF167" s="106"/>
      <c r="AG167" s="106"/>
      <c r="AH167" s="106"/>
      <c r="AI167" s="108"/>
      <c r="AJ167" s="108"/>
    </row>
    <row r="168" spans="1:37" s="50" customFormat="1" ht="18.75" x14ac:dyDescent="0.25">
      <c r="A168" s="111"/>
      <c r="B168" s="114"/>
      <c r="C168" s="250"/>
      <c r="D168" s="239"/>
      <c r="E168" s="385" t="s">
        <v>250</v>
      </c>
      <c r="F168" s="385">
        <v>11</v>
      </c>
      <c r="G168" s="385">
        <v>6</v>
      </c>
      <c r="H168" s="385">
        <v>21</v>
      </c>
      <c r="I168" s="385">
        <v>4</v>
      </c>
      <c r="J168" s="385">
        <v>2</v>
      </c>
      <c r="K168" s="385">
        <v>8</v>
      </c>
      <c r="L168" s="385">
        <v>83</v>
      </c>
      <c r="M168" s="385">
        <v>71</v>
      </c>
      <c r="N168" s="385">
        <v>82</v>
      </c>
      <c r="O168" s="385">
        <v>18</v>
      </c>
      <c r="P168" s="385">
        <v>28</v>
      </c>
      <c r="Q168" s="385">
        <v>30</v>
      </c>
      <c r="R168" s="386"/>
      <c r="S168" s="386"/>
      <c r="T168" s="386"/>
      <c r="U168" s="386"/>
      <c r="V168" s="20">
        <f t="shared" si="92"/>
        <v>12.666666666666666</v>
      </c>
      <c r="W168" s="20">
        <f t="shared" si="93"/>
        <v>4.666666666666667</v>
      </c>
      <c r="X168" s="20">
        <f t="shared" si="94"/>
        <v>78.666666666666671</v>
      </c>
      <c r="Y168" s="67">
        <f t="shared" si="95"/>
        <v>25.333333333333332</v>
      </c>
      <c r="Z168" s="117"/>
      <c r="AA168" s="106"/>
      <c r="AB168" s="106"/>
      <c r="AC168" s="106"/>
      <c r="AD168" s="106"/>
      <c r="AE168" s="106"/>
      <c r="AF168" s="106"/>
      <c r="AG168" s="106"/>
      <c r="AH168" s="106"/>
      <c r="AI168" s="108"/>
      <c r="AJ168" s="108"/>
    </row>
    <row r="169" spans="1:37" s="50" customFormat="1" ht="18.75" x14ac:dyDescent="0.25">
      <c r="A169" s="111"/>
      <c r="B169" s="114"/>
      <c r="C169" s="250"/>
      <c r="D169" s="239"/>
      <c r="E169" s="383" t="s">
        <v>251</v>
      </c>
      <c r="F169" s="383">
        <v>30</v>
      </c>
      <c r="G169" s="383">
        <v>28</v>
      </c>
      <c r="H169" s="383">
        <v>4</v>
      </c>
      <c r="I169" s="383">
        <v>20</v>
      </c>
      <c r="J169" s="383">
        <v>4</v>
      </c>
      <c r="K169" s="383">
        <v>2</v>
      </c>
      <c r="L169" s="383">
        <v>39</v>
      </c>
      <c r="M169" s="383">
        <v>31</v>
      </c>
      <c r="N169" s="383">
        <v>2</v>
      </c>
      <c r="O169" s="383">
        <v>18</v>
      </c>
      <c r="P169" s="383">
        <v>17</v>
      </c>
      <c r="Q169" s="383">
        <v>7</v>
      </c>
      <c r="R169" s="384"/>
      <c r="S169" s="384"/>
      <c r="T169" s="384"/>
      <c r="U169" s="384"/>
      <c r="V169" s="20">
        <f t="shared" si="92"/>
        <v>20.666666666666668</v>
      </c>
      <c r="W169" s="20">
        <f t="shared" si="93"/>
        <v>8.6666666666666661</v>
      </c>
      <c r="X169" s="20">
        <f t="shared" si="94"/>
        <v>24</v>
      </c>
      <c r="Y169" s="67">
        <f t="shared" si="95"/>
        <v>14</v>
      </c>
      <c r="Z169" s="117"/>
      <c r="AA169" s="106"/>
      <c r="AB169" s="106"/>
      <c r="AC169" s="106"/>
      <c r="AD169" s="106"/>
      <c r="AE169" s="106"/>
      <c r="AF169" s="106"/>
      <c r="AG169" s="106"/>
      <c r="AH169" s="106"/>
      <c r="AI169" s="108"/>
      <c r="AJ169" s="108"/>
    </row>
    <row r="170" spans="1:37" s="50" customFormat="1" ht="18.75" x14ac:dyDescent="0.25">
      <c r="A170" s="111"/>
      <c r="B170" s="114"/>
      <c r="C170" s="250"/>
      <c r="D170" s="239"/>
      <c r="E170" s="385" t="s">
        <v>252</v>
      </c>
      <c r="F170" s="385">
        <v>46</v>
      </c>
      <c r="G170" s="385">
        <v>6</v>
      </c>
      <c r="H170" s="385">
        <v>1</v>
      </c>
      <c r="I170" s="385">
        <v>48</v>
      </c>
      <c r="J170" s="385">
        <v>12</v>
      </c>
      <c r="K170" s="385">
        <v>11</v>
      </c>
      <c r="L170" s="385">
        <v>25</v>
      </c>
      <c r="M170" s="385">
        <v>14</v>
      </c>
      <c r="N170" s="385">
        <v>1</v>
      </c>
      <c r="O170" s="385">
        <v>37</v>
      </c>
      <c r="P170" s="385">
        <v>18</v>
      </c>
      <c r="Q170" s="385">
        <v>2</v>
      </c>
      <c r="R170" s="386"/>
      <c r="S170" s="386"/>
      <c r="T170" s="386"/>
      <c r="U170" s="386"/>
      <c r="V170" s="20">
        <f t="shared" si="92"/>
        <v>17.666666666666668</v>
      </c>
      <c r="W170" s="20">
        <f t="shared" si="93"/>
        <v>23.666666666666668</v>
      </c>
      <c r="X170" s="20">
        <f t="shared" si="94"/>
        <v>13.333333333333334</v>
      </c>
      <c r="Y170" s="67">
        <f t="shared" si="95"/>
        <v>19</v>
      </c>
      <c r="Z170" s="117"/>
      <c r="AA170" s="106"/>
      <c r="AB170" s="106"/>
      <c r="AC170" s="106"/>
      <c r="AD170" s="106"/>
      <c r="AE170" s="106"/>
      <c r="AF170" s="106"/>
      <c r="AG170" s="106"/>
      <c r="AH170" s="106"/>
      <c r="AI170" s="108"/>
      <c r="AJ170" s="108"/>
    </row>
    <row r="171" spans="1:37" s="50" customFormat="1" ht="19.5" thickBot="1" x14ac:dyDescent="0.3">
      <c r="A171" s="112"/>
      <c r="B171" s="115"/>
      <c r="C171" s="251"/>
      <c r="D171" s="240"/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1"/>
      <c r="R171" s="390"/>
      <c r="S171" s="390"/>
      <c r="T171" s="390"/>
      <c r="U171" s="390"/>
      <c r="V171" s="21">
        <f t="shared" si="92"/>
        <v>0</v>
      </c>
      <c r="W171" s="21">
        <f t="shared" si="93"/>
        <v>0</v>
      </c>
      <c r="X171" s="21">
        <f t="shared" si="94"/>
        <v>0</v>
      </c>
      <c r="Y171" s="68">
        <f t="shared" si="95"/>
        <v>0</v>
      </c>
      <c r="Z171" s="118"/>
      <c r="AA171" s="104"/>
      <c r="AB171" s="104"/>
      <c r="AC171" s="104"/>
      <c r="AD171" s="104"/>
      <c r="AE171" s="104"/>
      <c r="AF171" s="104"/>
      <c r="AG171" s="104"/>
      <c r="AH171" s="104"/>
      <c r="AI171" s="109"/>
      <c r="AJ171" s="109"/>
    </row>
    <row r="172" spans="1:37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60">
        <f>SUM(AF12:AF171)</f>
        <v>1081.5926367826842</v>
      </c>
      <c r="AG172" s="60">
        <f>SUM(AG12:AG171)</f>
        <v>1099.4128415163568</v>
      </c>
      <c r="AH172" s="50"/>
      <c r="AI172" s="50"/>
      <c r="AJ172" s="50"/>
      <c r="AK172" s="50"/>
    </row>
    <row r="173" spans="1:37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</row>
  </sheetData>
  <sheetProtection password="CCE5" sheet="1" objects="1" scenarios="1" formatCells="0" formatColumns="0" formatRows="0" insertRows="0"/>
  <mergeCells count="390">
    <mergeCell ref="AJ63:AJ70"/>
    <mergeCell ref="AJ51:AJ62"/>
    <mergeCell ref="AJ49:AJ50"/>
    <mergeCell ref="AJ44:AJ48"/>
    <mergeCell ref="AJ24:AJ43"/>
    <mergeCell ref="AJ12:AJ23"/>
    <mergeCell ref="AJ8:AJ11"/>
    <mergeCell ref="AJ115:AJ128"/>
    <mergeCell ref="AJ112:AJ114"/>
    <mergeCell ref="AJ110:AJ111"/>
    <mergeCell ref="AJ107:AJ109"/>
    <mergeCell ref="AJ101:AJ106"/>
    <mergeCell ref="AJ89:AJ100"/>
    <mergeCell ref="AJ83:AJ88"/>
    <mergeCell ref="AJ79:AJ82"/>
    <mergeCell ref="AJ71:AJ78"/>
    <mergeCell ref="AJ164:AJ171"/>
    <mergeCell ref="AJ160:AJ163"/>
    <mergeCell ref="AJ155:AJ159"/>
    <mergeCell ref="AJ153:AJ154"/>
    <mergeCell ref="AJ151:AJ152"/>
    <mergeCell ref="AJ139:AJ150"/>
    <mergeCell ref="AJ135:AJ138"/>
    <mergeCell ref="AJ133:AJ134"/>
    <mergeCell ref="AJ129:AJ132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E12:AE23"/>
    <mergeCell ref="AF12:AF23"/>
    <mergeCell ref="AG12:AG23"/>
    <mergeCell ref="AH12:AH23"/>
    <mergeCell ref="AI12:AI23"/>
    <mergeCell ref="AD10:AE10"/>
    <mergeCell ref="AF10:AG10"/>
    <mergeCell ref="A12:A23"/>
    <mergeCell ref="B12:B23"/>
    <mergeCell ref="Z12:Z23"/>
    <mergeCell ref="AA12:AA23"/>
    <mergeCell ref="AB12:AB23"/>
    <mergeCell ref="AC12:AC23"/>
    <mergeCell ref="AD12:AD23"/>
    <mergeCell ref="R10:S10"/>
    <mergeCell ref="T10:U10"/>
    <mergeCell ref="V10:W10"/>
    <mergeCell ref="X10:Y10"/>
    <mergeCell ref="Z10:AA10"/>
    <mergeCell ref="AB10:AC10"/>
    <mergeCell ref="C12:C23"/>
    <mergeCell ref="D12:D23"/>
    <mergeCell ref="AD24:AD43"/>
    <mergeCell ref="AE24:AE43"/>
    <mergeCell ref="AF24:AF43"/>
    <mergeCell ref="AG24:AG43"/>
    <mergeCell ref="AH24:AH43"/>
    <mergeCell ref="AI24:AI43"/>
    <mergeCell ref="A24:A43"/>
    <mergeCell ref="B24:B43"/>
    <mergeCell ref="Z24:Z43"/>
    <mergeCell ref="AA24:AA43"/>
    <mergeCell ref="AB24:AB43"/>
    <mergeCell ref="AC24:AC43"/>
    <mergeCell ref="C24:C43"/>
    <mergeCell ref="D24:D43"/>
    <mergeCell ref="AD44:AD48"/>
    <mergeCell ref="AE44:AE48"/>
    <mergeCell ref="AF44:AF48"/>
    <mergeCell ref="AG44:AG48"/>
    <mergeCell ref="AH44:AH48"/>
    <mergeCell ref="AI44:AI48"/>
    <mergeCell ref="A44:A48"/>
    <mergeCell ref="B44:B48"/>
    <mergeCell ref="Z44:Z48"/>
    <mergeCell ref="AA44:AA48"/>
    <mergeCell ref="AB44:AB48"/>
    <mergeCell ref="AC44:AC48"/>
    <mergeCell ref="C44:C48"/>
    <mergeCell ref="D44:D48"/>
    <mergeCell ref="AD49:AD50"/>
    <mergeCell ref="AE49:AE50"/>
    <mergeCell ref="AF49:AF50"/>
    <mergeCell ref="AG49:AG50"/>
    <mergeCell ref="AH49:AH50"/>
    <mergeCell ref="AI49:AI50"/>
    <mergeCell ref="A49:A50"/>
    <mergeCell ref="B49:B50"/>
    <mergeCell ref="Z49:Z50"/>
    <mergeCell ref="AA49:AA50"/>
    <mergeCell ref="AB49:AB50"/>
    <mergeCell ref="AC49:AC50"/>
    <mergeCell ref="C49:C50"/>
    <mergeCell ref="D49:D50"/>
    <mergeCell ref="AD51:AD62"/>
    <mergeCell ref="AE51:AE62"/>
    <mergeCell ref="AF51:AF62"/>
    <mergeCell ref="AG51:AG62"/>
    <mergeCell ref="AH51:AH62"/>
    <mergeCell ref="AI51:AI62"/>
    <mergeCell ref="A51:A62"/>
    <mergeCell ref="B51:B62"/>
    <mergeCell ref="Z51:Z62"/>
    <mergeCell ref="AA51:AA62"/>
    <mergeCell ref="AB51:AB62"/>
    <mergeCell ref="AC51:AC62"/>
    <mergeCell ref="C51:C62"/>
    <mergeCell ref="D51:D62"/>
    <mergeCell ref="AD63:AD70"/>
    <mergeCell ref="AE63:AE70"/>
    <mergeCell ref="AF63:AF70"/>
    <mergeCell ref="AG63:AG70"/>
    <mergeCell ref="AH63:AH70"/>
    <mergeCell ref="AI63:AI70"/>
    <mergeCell ref="A63:A70"/>
    <mergeCell ref="B63:B70"/>
    <mergeCell ref="Z63:Z70"/>
    <mergeCell ref="AA63:AA70"/>
    <mergeCell ref="AB63:AB70"/>
    <mergeCell ref="AC63:AC70"/>
    <mergeCell ref="C63:C70"/>
    <mergeCell ref="D63:D70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Z71:Z78"/>
    <mergeCell ref="AA71:AA78"/>
    <mergeCell ref="AB71:AB78"/>
    <mergeCell ref="AC71:AC78"/>
    <mergeCell ref="C71:C78"/>
    <mergeCell ref="D71:D78"/>
    <mergeCell ref="AD79:AD82"/>
    <mergeCell ref="AE79:AE82"/>
    <mergeCell ref="AF79:AF82"/>
    <mergeCell ref="AG79:AG82"/>
    <mergeCell ref="AH79:AH82"/>
    <mergeCell ref="AI79:AI82"/>
    <mergeCell ref="A79:A82"/>
    <mergeCell ref="B79:B82"/>
    <mergeCell ref="Z79:Z82"/>
    <mergeCell ref="AA79:AA82"/>
    <mergeCell ref="AB79:AB82"/>
    <mergeCell ref="AC79:AC82"/>
    <mergeCell ref="C79:C82"/>
    <mergeCell ref="D79:D82"/>
    <mergeCell ref="AD83:AD88"/>
    <mergeCell ref="AE83:AE88"/>
    <mergeCell ref="AF83:AF88"/>
    <mergeCell ref="AG83:AG88"/>
    <mergeCell ref="AH83:AH88"/>
    <mergeCell ref="AI83:AI88"/>
    <mergeCell ref="A83:A88"/>
    <mergeCell ref="B83:B88"/>
    <mergeCell ref="Z83:Z88"/>
    <mergeCell ref="AA83:AA88"/>
    <mergeCell ref="AB83:AB88"/>
    <mergeCell ref="AC83:AC88"/>
    <mergeCell ref="C83:C88"/>
    <mergeCell ref="D83:D88"/>
    <mergeCell ref="AD89:AD100"/>
    <mergeCell ref="AE89:AE100"/>
    <mergeCell ref="AF89:AF100"/>
    <mergeCell ref="AG89:AG100"/>
    <mergeCell ref="AH89:AH100"/>
    <mergeCell ref="AI89:AI100"/>
    <mergeCell ref="A89:A100"/>
    <mergeCell ref="B89:B100"/>
    <mergeCell ref="Z89:Z100"/>
    <mergeCell ref="AA89:AA100"/>
    <mergeCell ref="AB89:AB100"/>
    <mergeCell ref="AC89:AC100"/>
    <mergeCell ref="C89:C100"/>
    <mergeCell ref="D89:D100"/>
    <mergeCell ref="AD101:AD106"/>
    <mergeCell ref="AE101:AE106"/>
    <mergeCell ref="AF101:AF106"/>
    <mergeCell ref="AG101:AG106"/>
    <mergeCell ref="AH101:AH106"/>
    <mergeCell ref="AI101:AI106"/>
    <mergeCell ref="A101:A106"/>
    <mergeCell ref="B101:B106"/>
    <mergeCell ref="Z101:Z106"/>
    <mergeCell ref="AA101:AA106"/>
    <mergeCell ref="AB101:AB106"/>
    <mergeCell ref="AC101:AC106"/>
    <mergeCell ref="C101:C106"/>
    <mergeCell ref="D101:D106"/>
    <mergeCell ref="AD107:AD109"/>
    <mergeCell ref="AE107:AE109"/>
    <mergeCell ref="AF107:AF109"/>
    <mergeCell ref="AG107:AG109"/>
    <mergeCell ref="AH107:AH109"/>
    <mergeCell ref="AI107:AI109"/>
    <mergeCell ref="A107:A109"/>
    <mergeCell ref="B107:B109"/>
    <mergeCell ref="Z107:Z109"/>
    <mergeCell ref="AA107:AA109"/>
    <mergeCell ref="AB107:AB109"/>
    <mergeCell ref="AC107:AC109"/>
    <mergeCell ref="C107:C109"/>
    <mergeCell ref="D107:D109"/>
    <mergeCell ref="AD110:AD111"/>
    <mergeCell ref="AE110:AE111"/>
    <mergeCell ref="AF110:AF111"/>
    <mergeCell ref="AG110:AG111"/>
    <mergeCell ref="AH110:AH111"/>
    <mergeCell ref="AI110:AI111"/>
    <mergeCell ref="A110:A111"/>
    <mergeCell ref="B110:B111"/>
    <mergeCell ref="Z110:Z111"/>
    <mergeCell ref="AA110:AA111"/>
    <mergeCell ref="AB110:AB111"/>
    <mergeCell ref="AC110:AC111"/>
    <mergeCell ref="C110:C111"/>
    <mergeCell ref="D110:D111"/>
    <mergeCell ref="AD112:AD114"/>
    <mergeCell ref="AE112:AE114"/>
    <mergeCell ref="AF112:AF114"/>
    <mergeCell ref="AG112:AG114"/>
    <mergeCell ref="AH112:AH114"/>
    <mergeCell ref="AI112:AI114"/>
    <mergeCell ref="A112:A114"/>
    <mergeCell ref="B112:B114"/>
    <mergeCell ref="Z112:Z114"/>
    <mergeCell ref="AA112:AA114"/>
    <mergeCell ref="AB112:AB114"/>
    <mergeCell ref="AC112:AC114"/>
    <mergeCell ref="C112:C114"/>
    <mergeCell ref="D112:D114"/>
    <mergeCell ref="AD115:AD128"/>
    <mergeCell ref="AE115:AE128"/>
    <mergeCell ref="AF115:AF128"/>
    <mergeCell ref="AG115:AG128"/>
    <mergeCell ref="AH115:AH128"/>
    <mergeCell ref="AI115:AI128"/>
    <mergeCell ref="A115:A128"/>
    <mergeCell ref="B115:B128"/>
    <mergeCell ref="Z115:Z128"/>
    <mergeCell ref="AA115:AA128"/>
    <mergeCell ref="AB115:AB128"/>
    <mergeCell ref="AC115:AC128"/>
    <mergeCell ref="C115:C128"/>
    <mergeCell ref="D115:D128"/>
    <mergeCell ref="AD129:AD132"/>
    <mergeCell ref="AE129:AE132"/>
    <mergeCell ref="AF129:AF132"/>
    <mergeCell ref="AG129:AG132"/>
    <mergeCell ref="AH129:AH132"/>
    <mergeCell ref="AI129:AI132"/>
    <mergeCell ref="A129:A132"/>
    <mergeCell ref="B129:B132"/>
    <mergeCell ref="Z129:Z132"/>
    <mergeCell ref="AA129:AA132"/>
    <mergeCell ref="AB129:AB132"/>
    <mergeCell ref="AC129:AC132"/>
    <mergeCell ref="C129:C132"/>
    <mergeCell ref="D129:D132"/>
    <mergeCell ref="AD133:AD134"/>
    <mergeCell ref="AE133:AE134"/>
    <mergeCell ref="AF133:AF134"/>
    <mergeCell ref="AG133:AG134"/>
    <mergeCell ref="AH133:AH134"/>
    <mergeCell ref="AI133:AI134"/>
    <mergeCell ref="A133:A134"/>
    <mergeCell ref="B133:B134"/>
    <mergeCell ref="Z133:Z134"/>
    <mergeCell ref="AA133:AA134"/>
    <mergeCell ref="AB133:AB134"/>
    <mergeCell ref="AC133:AC134"/>
    <mergeCell ref="C133:C134"/>
    <mergeCell ref="D133:D134"/>
    <mergeCell ref="AD135:AD138"/>
    <mergeCell ref="AE135:AE138"/>
    <mergeCell ref="AF135:AF138"/>
    <mergeCell ref="AG135:AG138"/>
    <mergeCell ref="AH135:AH138"/>
    <mergeCell ref="AI135:AI138"/>
    <mergeCell ref="A135:A138"/>
    <mergeCell ref="B135:B138"/>
    <mergeCell ref="Z135:Z138"/>
    <mergeCell ref="AA135:AA138"/>
    <mergeCell ref="AB135:AB138"/>
    <mergeCell ref="AC135:AC138"/>
    <mergeCell ref="C135:C138"/>
    <mergeCell ref="D135:D138"/>
    <mergeCell ref="AD139:AD150"/>
    <mergeCell ref="AE139:AE150"/>
    <mergeCell ref="AF139:AF150"/>
    <mergeCell ref="AG139:AG150"/>
    <mergeCell ref="AH139:AH150"/>
    <mergeCell ref="AI139:AI150"/>
    <mergeCell ref="A139:A150"/>
    <mergeCell ref="B139:B150"/>
    <mergeCell ref="Z139:Z150"/>
    <mergeCell ref="AA139:AA150"/>
    <mergeCell ref="AB139:AB150"/>
    <mergeCell ref="AC139:AC150"/>
    <mergeCell ref="C139:C150"/>
    <mergeCell ref="D139:D150"/>
    <mergeCell ref="AD151:AD152"/>
    <mergeCell ref="AE151:AE152"/>
    <mergeCell ref="AF151:AF152"/>
    <mergeCell ref="AG151:AG152"/>
    <mergeCell ref="AH151:AH152"/>
    <mergeCell ref="AI151:AI152"/>
    <mergeCell ref="A151:A152"/>
    <mergeCell ref="B151:B152"/>
    <mergeCell ref="Z151:Z152"/>
    <mergeCell ref="AA151:AA152"/>
    <mergeCell ref="AB151:AB152"/>
    <mergeCell ref="AC151:AC152"/>
    <mergeCell ref="C151:C152"/>
    <mergeCell ref="D151:D152"/>
    <mergeCell ref="AD153:AD154"/>
    <mergeCell ref="AE153:AE154"/>
    <mergeCell ref="AF153:AF154"/>
    <mergeCell ref="AG153:AG154"/>
    <mergeCell ref="AH153:AH154"/>
    <mergeCell ref="AI153:AI154"/>
    <mergeCell ref="A153:A154"/>
    <mergeCell ref="B153:B154"/>
    <mergeCell ref="Z153:Z154"/>
    <mergeCell ref="AA153:AA154"/>
    <mergeCell ref="AB153:AB154"/>
    <mergeCell ref="AC153:AC154"/>
    <mergeCell ref="C153:C154"/>
    <mergeCell ref="D153:D154"/>
    <mergeCell ref="AD155:AD159"/>
    <mergeCell ref="AE155:AE159"/>
    <mergeCell ref="AF155:AF159"/>
    <mergeCell ref="AG155:AG159"/>
    <mergeCell ref="AH155:AH159"/>
    <mergeCell ref="AI155:AI159"/>
    <mergeCell ref="A155:A159"/>
    <mergeCell ref="B155:B159"/>
    <mergeCell ref="Z155:Z159"/>
    <mergeCell ref="AA155:AA159"/>
    <mergeCell ref="AB155:AB159"/>
    <mergeCell ref="AC155:AC159"/>
    <mergeCell ref="C155:C159"/>
    <mergeCell ref="D155:D159"/>
    <mergeCell ref="AD160:AD163"/>
    <mergeCell ref="AE160:AE163"/>
    <mergeCell ref="AF160:AF163"/>
    <mergeCell ref="AG160:AG163"/>
    <mergeCell ref="AH160:AH163"/>
    <mergeCell ref="AI160:AI163"/>
    <mergeCell ref="A160:A163"/>
    <mergeCell ref="B160:B163"/>
    <mergeCell ref="Z160:Z163"/>
    <mergeCell ref="AA160:AA163"/>
    <mergeCell ref="AB160:AB163"/>
    <mergeCell ref="AC160:AC163"/>
    <mergeCell ref="C160:C163"/>
    <mergeCell ref="D160:D163"/>
    <mergeCell ref="AB164:AB171"/>
    <mergeCell ref="AC164:AC171"/>
    <mergeCell ref="AD164:AD171"/>
    <mergeCell ref="AE164:AE171"/>
    <mergeCell ref="AF164:AF171"/>
    <mergeCell ref="AG164:AG171"/>
    <mergeCell ref="AH164:AH171"/>
    <mergeCell ref="AI164:AI171"/>
    <mergeCell ref="A164:A171"/>
    <mergeCell ref="B164:B171"/>
    <mergeCell ref="Z164:Z171"/>
    <mergeCell ref="AA164:AA171"/>
    <mergeCell ref="C164:C171"/>
    <mergeCell ref="D164:D17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55" zoomScaleNormal="55" workbookViewId="0">
      <selection activeCell="A2" sqref="A2:XFD2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3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561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 t="s">
        <v>575</v>
      </c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8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8.75" x14ac:dyDescent="0.25">
      <c r="A12" s="126">
        <v>1</v>
      </c>
      <c r="B12" s="129" t="s">
        <v>111</v>
      </c>
      <c r="C12" s="129" t="s">
        <v>19</v>
      </c>
      <c r="D12" s="132">
        <f>160*0.9</f>
        <v>144</v>
      </c>
      <c r="E12" s="381" t="s">
        <v>562</v>
      </c>
      <c r="F12" s="381">
        <v>16</v>
      </c>
      <c r="G12" s="381">
        <v>2.8</v>
      </c>
      <c r="H12" s="381">
        <v>13</v>
      </c>
      <c r="I12" s="381"/>
      <c r="J12" s="381"/>
      <c r="K12" s="381"/>
      <c r="L12" s="381">
        <v>41</v>
      </c>
      <c r="M12" s="381">
        <v>28</v>
      </c>
      <c r="N12" s="381">
        <v>61</v>
      </c>
      <c r="O12" s="381">
        <v>17.5</v>
      </c>
      <c r="P12" s="381">
        <v>24</v>
      </c>
      <c r="Q12" s="381">
        <v>30.5</v>
      </c>
      <c r="R12" s="398">
        <v>230</v>
      </c>
      <c r="S12" s="398"/>
      <c r="T12" s="398">
        <v>226</v>
      </c>
      <c r="U12" s="398">
        <v>226</v>
      </c>
      <c r="V12" s="19">
        <f t="shared" ref="V12:V24" si="0">IF(AND(F12=0,G12=0,H12=0),0,IF(AND(F12=0,G12=0),H12,IF(AND(F12=0,H12=0),G12,IF(AND(G12=0,H12=0),F12,IF(F12=0,(G12+H12)/2,IF(G12=0,(F12+H12)/2,IF(H12=0,(F12+G12)/2,(F12+G12+H12)/3)))))))</f>
        <v>10.6</v>
      </c>
      <c r="W12" s="19">
        <f t="shared" ref="W12:W24" si="1">IF(AND(I12=0,J12=0,K12=0),0,IF(AND(I12=0,J12=0),K12,IF(AND(I12=0,K12=0),J12,IF(AND(J12=0,K12=0),I12,IF(I12=0,(J12+K12)/2,IF(J12=0,(I12+K12)/2,IF(K12=0,(I12+J12)/2,(I12+J12+K12)/3)))))))</f>
        <v>0</v>
      </c>
      <c r="X12" s="19">
        <f t="shared" ref="X12:X24" si="2">IF(AND(L12=0,M12=0,N12=0),0,IF(AND(L12=0,M12=0),N12,IF(AND(L12=0,N12=0),M12,IF(AND(M12=0,N12=0),L12,IF(L12=0,(M12+N12)/2,IF(M12=0,(L12+N12)/2,IF(N12=0,(L12+M12)/2,(L12+M12+N12)/3)))))))</f>
        <v>43.333333333333336</v>
      </c>
      <c r="Y12" s="66">
        <f t="shared" ref="Y12:Y24" si="3">IF(AND(O12=0,P12=0,Q12=0),0,IF(AND(O12=0,P12=0),Q12,IF(AND(O12=0,Q12=0),P12,IF(AND(P12=0,Q12=0),O12,IF(O12=0,(P12+Q12)/2,IF(P12=0,(O12+Q12)/2,IF(Q12=0,(O12+P12)/2,(O12+P12+Q12)/3)))))))</f>
        <v>24</v>
      </c>
      <c r="Z12" s="116">
        <f>SUM(V12:V14)</f>
        <v>34.266666666666666</v>
      </c>
      <c r="AA12" s="105">
        <f>SUM(W12:W14)</f>
        <v>0</v>
      </c>
      <c r="AB12" s="105">
        <f>SUM(X12:X14)</f>
        <v>57.333333333333336</v>
      </c>
      <c r="AC12" s="105">
        <f>SUM(Y12:Y14)</f>
        <v>36.166666666666664</v>
      </c>
      <c r="AD12" s="105">
        <f>Z12*0.38*0.9*SQRT(3)</f>
        <v>20.298249824061184</v>
      </c>
      <c r="AE12" s="105">
        <f t="shared" ref="AE12:AG12" si="4">AA12*0.38*0.9*SQRT(3)</f>
        <v>0</v>
      </c>
      <c r="AF12" s="105">
        <f t="shared" si="4"/>
        <v>33.96205223481055</v>
      </c>
      <c r="AG12" s="105">
        <f t="shared" si="4"/>
        <v>21.423736438819443</v>
      </c>
      <c r="AH12" s="105">
        <f>MAX(Z12:AC14)</f>
        <v>57.333333333333336</v>
      </c>
      <c r="AI12" s="107">
        <f>AH12*0.38*0.9*SQRT(3)</f>
        <v>33.96205223481055</v>
      </c>
      <c r="AJ12" s="107">
        <f>D12-AI12</f>
        <v>110.03794776518944</v>
      </c>
    </row>
    <row r="13" spans="1:37" s="50" customFormat="1" ht="18.75" x14ac:dyDescent="0.25">
      <c r="A13" s="127"/>
      <c r="B13" s="130"/>
      <c r="C13" s="130"/>
      <c r="D13" s="133"/>
      <c r="E13" s="383" t="s">
        <v>563</v>
      </c>
      <c r="F13" s="383">
        <v>19</v>
      </c>
      <c r="G13" s="383">
        <v>29</v>
      </c>
      <c r="H13" s="383">
        <v>23</v>
      </c>
      <c r="I13" s="383"/>
      <c r="J13" s="383"/>
      <c r="K13" s="383"/>
      <c r="L13" s="383">
        <v>21</v>
      </c>
      <c r="M13" s="383">
        <v>8</v>
      </c>
      <c r="N13" s="383">
        <v>13</v>
      </c>
      <c r="O13" s="383">
        <v>14</v>
      </c>
      <c r="P13" s="383">
        <v>9.5</v>
      </c>
      <c r="Q13" s="383">
        <v>13</v>
      </c>
      <c r="R13" s="394">
        <v>230</v>
      </c>
      <c r="S13" s="394"/>
      <c r="T13" s="394">
        <v>226</v>
      </c>
      <c r="U13" s="394">
        <v>226</v>
      </c>
      <c r="V13" s="20">
        <f t="shared" si="0"/>
        <v>23.666666666666668</v>
      </c>
      <c r="W13" s="20">
        <f t="shared" si="1"/>
        <v>0</v>
      </c>
      <c r="X13" s="20">
        <f t="shared" si="2"/>
        <v>14</v>
      </c>
      <c r="Y13" s="67">
        <f t="shared" si="3"/>
        <v>12.166666666666666</v>
      </c>
      <c r="Z13" s="117"/>
      <c r="AA13" s="106"/>
      <c r="AB13" s="106"/>
      <c r="AC13" s="106"/>
      <c r="AD13" s="106"/>
      <c r="AE13" s="106"/>
      <c r="AF13" s="106"/>
      <c r="AG13" s="106"/>
      <c r="AH13" s="106"/>
      <c r="AI13" s="108"/>
      <c r="AJ13" s="108"/>
    </row>
    <row r="14" spans="1:37" s="50" customFormat="1" ht="19.5" thickBot="1" x14ac:dyDescent="0.3">
      <c r="A14" s="128"/>
      <c r="B14" s="131"/>
      <c r="C14" s="131"/>
      <c r="D14" s="134"/>
      <c r="E14" s="387"/>
      <c r="F14" s="387">
        <v>0</v>
      </c>
      <c r="G14" s="387">
        <v>0</v>
      </c>
      <c r="H14" s="387">
        <v>0</v>
      </c>
      <c r="I14" s="387"/>
      <c r="J14" s="387"/>
      <c r="K14" s="387"/>
      <c r="L14" s="387"/>
      <c r="M14" s="387"/>
      <c r="N14" s="387"/>
      <c r="O14" s="387"/>
      <c r="P14" s="387"/>
      <c r="Q14" s="387"/>
      <c r="R14" s="399">
        <v>230</v>
      </c>
      <c r="S14" s="399"/>
      <c r="T14" s="399"/>
      <c r="U14" s="399"/>
      <c r="V14" s="21">
        <f t="shared" si="0"/>
        <v>0</v>
      </c>
      <c r="W14" s="21">
        <f t="shared" si="1"/>
        <v>0</v>
      </c>
      <c r="X14" s="21">
        <f t="shared" si="2"/>
        <v>0</v>
      </c>
      <c r="Y14" s="68">
        <f t="shared" si="3"/>
        <v>0</v>
      </c>
      <c r="Z14" s="118"/>
      <c r="AA14" s="104"/>
      <c r="AB14" s="104"/>
      <c r="AC14" s="104"/>
      <c r="AD14" s="104"/>
      <c r="AE14" s="104"/>
      <c r="AF14" s="104"/>
      <c r="AG14" s="104"/>
      <c r="AH14" s="104"/>
      <c r="AI14" s="109"/>
      <c r="AJ14" s="109"/>
    </row>
    <row r="15" spans="1:37" s="50" customFormat="1" ht="18.75" x14ac:dyDescent="0.25">
      <c r="A15" s="126">
        <v>2</v>
      </c>
      <c r="B15" s="129" t="s">
        <v>100</v>
      </c>
      <c r="C15" s="132" t="s">
        <v>19</v>
      </c>
      <c r="D15" s="132">
        <f>160*0.9</f>
        <v>144</v>
      </c>
      <c r="E15" s="381" t="s">
        <v>564</v>
      </c>
      <c r="F15" s="381">
        <v>7.5</v>
      </c>
      <c r="G15" s="381">
        <v>2</v>
      </c>
      <c r="H15" s="381">
        <v>2.5</v>
      </c>
      <c r="I15" s="381"/>
      <c r="J15" s="381"/>
      <c r="K15" s="381"/>
      <c r="L15" s="381">
        <v>2</v>
      </c>
      <c r="M15" s="381">
        <v>15.5</v>
      </c>
      <c r="N15" s="381">
        <v>3</v>
      </c>
      <c r="O15" s="381">
        <v>3.3</v>
      </c>
      <c r="P15" s="381">
        <v>8.5</v>
      </c>
      <c r="Q15" s="381">
        <v>6.5</v>
      </c>
      <c r="R15" s="381">
        <v>230</v>
      </c>
      <c r="S15" s="381"/>
      <c r="T15" s="381">
        <v>226</v>
      </c>
      <c r="U15" s="381">
        <v>230</v>
      </c>
      <c r="V15" s="19">
        <f t="shared" si="0"/>
        <v>4</v>
      </c>
      <c r="W15" s="19">
        <f t="shared" si="1"/>
        <v>0</v>
      </c>
      <c r="X15" s="19">
        <f t="shared" si="2"/>
        <v>6.833333333333333</v>
      </c>
      <c r="Y15" s="66">
        <f t="shared" si="3"/>
        <v>6.1000000000000005</v>
      </c>
      <c r="Z15" s="116">
        <f>SUM(V15:V16)</f>
        <v>33</v>
      </c>
      <c r="AA15" s="105">
        <f>SUM(W15:W16)</f>
        <v>0</v>
      </c>
      <c r="AB15" s="105">
        <f>SUM(X15:X16)</f>
        <v>56.5</v>
      </c>
      <c r="AC15" s="105">
        <f>SUM(Y15:Y16)</f>
        <v>44.6</v>
      </c>
      <c r="AD15" s="105">
        <f t="shared" ref="AD15:AG21" si="5">Z15*0.38*0.9*SQRT(3)</f>
        <v>19.547925414222352</v>
      </c>
      <c r="AE15" s="105">
        <f t="shared" si="5"/>
        <v>0</v>
      </c>
      <c r="AF15" s="105">
        <f t="shared" si="5"/>
        <v>33.468417754653416</v>
      </c>
      <c r="AG15" s="105">
        <f t="shared" si="5"/>
        <v>26.419317378009602</v>
      </c>
      <c r="AH15" s="105">
        <f>MAX(Z15:AC16)</f>
        <v>56.5</v>
      </c>
      <c r="AI15" s="107">
        <f t="shared" ref="AI15" si="6">AH15*0.38*0.9*SQRT(3)</f>
        <v>33.468417754653416</v>
      </c>
      <c r="AJ15" s="107">
        <f>D15-AI15</f>
        <v>110.53158224534658</v>
      </c>
    </row>
    <row r="16" spans="1:37" s="50" customFormat="1" ht="19.5" thickBot="1" x14ac:dyDescent="0.3">
      <c r="A16" s="127"/>
      <c r="B16" s="130"/>
      <c r="C16" s="133"/>
      <c r="D16" s="134"/>
      <c r="E16" s="383" t="s">
        <v>565</v>
      </c>
      <c r="F16" s="383">
        <v>44</v>
      </c>
      <c r="G16" s="383">
        <v>22</v>
      </c>
      <c r="H16" s="383">
        <v>21</v>
      </c>
      <c r="I16" s="383"/>
      <c r="J16" s="383"/>
      <c r="K16" s="383"/>
      <c r="L16" s="383">
        <v>67</v>
      </c>
      <c r="M16" s="383">
        <v>50</v>
      </c>
      <c r="N16" s="383">
        <v>32</v>
      </c>
      <c r="O16" s="383">
        <v>68.5</v>
      </c>
      <c r="P16" s="383">
        <v>20</v>
      </c>
      <c r="Q16" s="383">
        <v>27</v>
      </c>
      <c r="R16" s="394">
        <v>230</v>
      </c>
      <c r="S16" s="394"/>
      <c r="T16" s="394">
        <v>226</v>
      </c>
      <c r="U16" s="394">
        <v>230</v>
      </c>
      <c r="V16" s="20">
        <f t="shared" si="0"/>
        <v>29</v>
      </c>
      <c r="W16" s="20">
        <f t="shared" si="1"/>
        <v>0</v>
      </c>
      <c r="X16" s="20">
        <f t="shared" si="2"/>
        <v>49.666666666666664</v>
      </c>
      <c r="Y16" s="67">
        <f t="shared" si="3"/>
        <v>38.5</v>
      </c>
      <c r="Z16" s="117"/>
      <c r="AA16" s="106"/>
      <c r="AB16" s="106"/>
      <c r="AC16" s="106"/>
      <c r="AD16" s="106"/>
      <c r="AE16" s="106"/>
      <c r="AF16" s="106"/>
      <c r="AG16" s="106"/>
      <c r="AH16" s="106"/>
      <c r="AI16" s="108"/>
      <c r="AJ16" s="108"/>
    </row>
    <row r="17" spans="1:37" s="50" customFormat="1" ht="18.75" x14ac:dyDescent="0.25">
      <c r="A17" s="229">
        <v>3</v>
      </c>
      <c r="B17" s="119" t="s">
        <v>100</v>
      </c>
      <c r="C17" s="119" t="s">
        <v>566</v>
      </c>
      <c r="D17" s="119"/>
      <c r="E17" s="381" t="s">
        <v>567</v>
      </c>
      <c r="F17" s="381">
        <v>23</v>
      </c>
      <c r="G17" s="381">
        <v>22</v>
      </c>
      <c r="H17" s="381">
        <v>25</v>
      </c>
      <c r="I17" s="381"/>
      <c r="J17" s="381"/>
      <c r="K17" s="381"/>
      <c r="L17" s="381">
        <v>1</v>
      </c>
      <c r="M17" s="381">
        <v>10</v>
      </c>
      <c r="N17" s="381">
        <v>15.5</v>
      </c>
      <c r="O17" s="381">
        <v>8</v>
      </c>
      <c r="P17" s="381">
        <v>4</v>
      </c>
      <c r="Q17" s="381">
        <v>36</v>
      </c>
      <c r="R17" s="381">
        <v>225</v>
      </c>
      <c r="S17" s="381"/>
      <c r="T17" s="381">
        <v>226</v>
      </c>
      <c r="U17" s="381">
        <v>226</v>
      </c>
      <c r="V17" s="19">
        <f t="shared" si="0"/>
        <v>23.333333333333332</v>
      </c>
      <c r="W17" s="19">
        <f t="shared" si="1"/>
        <v>0</v>
      </c>
      <c r="X17" s="19">
        <f t="shared" si="2"/>
        <v>8.8333333333333339</v>
      </c>
      <c r="Y17" s="66">
        <f t="shared" si="3"/>
        <v>16</v>
      </c>
      <c r="Z17" s="257">
        <f>SUM(V17:V19)</f>
        <v>36</v>
      </c>
      <c r="AA17" s="259">
        <f>SUM(W17:W19)</f>
        <v>0</v>
      </c>
      <c r="AB17" s="259">
        <f>SUM(X17:X19)</f>
        <v>34.333333333333336</v>
      </c>
      <c r="AC17" s="259">
        <f>SUM(Y17:Y19)</f>
        <v>39.5</v>
      </c>
      <c r="AD17" s="259">
        <f t="shared" ref="AD17" si="7">Z17*0.38*0.9*SQRT(3)</f>
        <v>21.325009542788013</v>
      </c>
      <c r="AE17" s="259">
        <f t="shared" si="5"/>
        <v>0</v>
      </c>
      <c r="AF17" s="259">
        <f t="shared" si="5"/>
        <v>20.337740582473756</v>
      </c>
      <c r="AG17" s="259">
        <f t="shared" si="5"/>
        <v>23.398274359447964</v>
      </c>
      <c r="AH17" s="259">
        <f>MAX(Z17:AC19)</f>
        <v>39.5</v>
      </c>
      <c r="AI17" s="261">
        <f t="shared" ref="AI17" si="8">AH17*0.38*0.9*SQRT(3)</f>
        <v>23.398274359447964</v>
      </c>
      <c r="AJ17" s="261">
        <f>D17-AI17</f>
        <v>-23.398274359447964</v>
      </c>
    </row>
    <row r="18" spans="1:37" s="50" customFormat="1" ht="18.75" x14ac:dyDescent="0.25">
      <c r="A18" s="236"/>
      <c r="B18" s="120"/>
      <c r="C18" s="120"/>
      <c r="D18" s="120"/>
      <c r="E18" s="383" t="s">
        <v>568</v>
      </c>
      <c r="F18" s="383">
        <v>4</v>
      </c>
      <c r="G18" s="383">
        <v>0</v>
      </c>
      <c r="H18" s="383">
        <v>0</v>
      </c>
      <c r="I18" s="383"/>
      <c r="J18" s="383"/>
      <c r="K18" s="383"/>
      <c r="L18" s="383">
        <v>10</v>
      </c>
      <c r="M18" s="383">
        <v>0</v>
      </c>
      <c r="N18" s="383">
        <v>0</v>
      </c>
      <c r="O18" s="383">
        <v>10</v>
      </c>
      <c r="P18" s="383">
        <v>0</v>
      </c>
      <c r="Q18" s="383">
        <v>0</v>
      </c>
      <c r="R18" s="394">
        <v>225</v>
      </c>
      <c r="S18" s="394"/>
      <c r="T18" s="394">
        <v>226</v>
      </c>
      <c r="U18" s="394">
        <v>226</v>
      </c>
      <c r="V18" s="20">
        <f t="shared" si="0"/>
        <v>4</v>
      </c>
      <c r="W18" s="20">
        <f t="shared" si="1"/>
        <v>0</v>
      </c>
      <c r="X18" s="20">
        <f t="shared" si="2"/>
        <v>10</v>
      </c>
      <c r="Y18" s="67">
        <f t="shared" si="3"/>
        <v>10</v>
      </c>
      <c r="Z18" s="237"/>
      <c r="AA18" s="234"/>
      <c r="AB18" s="234"/>
      <c r="AC18" s="234"/>
      <c r="AD18" s="234"/>
      <c r="AE18" s="234"/>
      <c r="AF18" s="234"/>
      <c r="AG18" s="234"/>
      <c r="AH18" s="234"/>
      <c r="AI18" s="235"/>
      <c r="AJ18" s="235"/>
    </row>
    <row r="19" spans="1:37" s="50" customFormat="1" ht="18.75" x14ac:dyDescent="0.25">
      <c r="A19" s="236"/>
      <c r="B19" s="120"/>
      <c r="C19" s="120"/>
      <c r="D19" s="120"/>
      <c r="E19" s="400" t="s">
        <v>569</v>
      </c>
      <c r="F19" s="400">
        <v>5</v>
      </c>
      <c r="G19" s="400">
        <v>6</v>
      </c>
      <c r="H19" s="400">
        <v>15</v>
      </c>
      <c r="I19" s="400"/>
      <c r="J19" s="400"/>
      <c r="K19" s="400"/>
      <c r="L19" s="400">
        <v>9</v>
      </c>
      <c r="M19" s="400">
        <v>17.5</v>
      </c>
      <c r="N19" s="400">
        <v>20</v>
      </c>
      <c r="O19" s="400">
        <v>12</v>
      </c>
      <c r="P19" s="400">
        <v>16.5</v>
      </c>
      <c r="Q19" s="400">
        <v>12</v>
      </c>
      <c r="R19" s="400">
        <v>225</v>
      </c>
      <c r="S19" s="400"/>
      <c r="T19" s="400">
        <v>226</v>
      </c>
      <c r="U19" s="400">
        <v>226</v>
      </c>
      <c r="V19" s="36">
        <f t="shared" si="0"/>
        <v>8.6666666666666661</v>
      </c>
      <c r="W19" s="36">
        <f t="shared" si="1"/>
        <v>0</v>
      </c>
      <c r="X19" s="36">
        <f t="shared" si="2"/>
        <v>15.5</v>
      </c>
      <c r="Y19" s="77">
        <f t="shared" si="3"/>
        <v>13.5</v>
      </c>
      <c r="Z19" s="237"/>
      <c r="AA19" s="234"/>
      <c r="AB19" s="234"/>
      <c r="AC19" s="234"/>
      <c r="AD19" s="234"/>
      <c r="AE19" s="234"/>
      <c r="AF19" s="234"/>
      <c r="AG19" s="234"/>
      <c r="AH19" s="234"/>
      <c r="AI19" s="235"/>
      <c r="AJ19" s="235"/>
    </row>
    <row r="20" spans="1:37" s="50" customFormat="1" ht="19.5" thickBot="1" x14ac:dyDescent="0.3">
      <c r="A20" s="230"/>
      <c r="B20" s="121"/>
      <c r="C20" s="121"/>
      <c r="D20" s="121"/>
      <c r="E20" s="387" t="s">
        <v>573</v>
      </c>
      <c r="F20" s="387">
        <v>4</v>
      </c>
      <c r="G20" s="387">
        <v>0</v>
      </c>
      <c r="H20" s="387">
        <v>0</v>
      </c>
      <c r="I20" s="387"/>
      <c r="J20" s="387"/>
      <c r="K20" s="387"/>
      <c r="L20" s="387"/>
      <c r="M20" s="387"/>
      <c r="N20" s="387"/>
      <c r="O20" s="387"/>
      <c r="P20" s="387"/>
      <c r="Q20" s="387"/>
      <c r="R20" s="387">
        <v>225</v>
      </c>
      <c r="S20" s="387"/>
      <c r="T20" s="387"/>
      <c r="U20" s="387"/>
      <c r="V20" s="21">
        <f t="shared" si="0"/>
        <v>4</v>
      </c>
      <c r="W20" s="21"/>
      <c r="X20" s="21"/>
      <c r="Y20" s="68"/>
      <c r="Z20" s="258"/>
      <c r="AA20" s="260"/>
      <c r="AB20" s="260"/>
      <c r="AC20" s="260"/>
      <c r="AD20" s="260"/>
      <c r="AE20" s="260"/>
      <c r="AF20" s="260"/>
      <c r="AG20" s="260"/>
      <c r="AH20" s="260"/>
      <c r="AI20" s="262"/>
      <c r="AJ20" s="262"/>
    </row>
    <row r="21" spans="1:37" s="50" customFormat="1" ht="18.75" x14ac:dyDescent="0.25">
      <c r="A21" s="110">
        <v>4</v>
      </c>
      <c r="B21" s="113" t="s">
        <v>17</v>
      </c>
      <c r="C21" s="119" t="s">
        <v>133</v>
      </c>
      <c r="D21" s="119">
        <f>100*0.9</f>
        <v>90</v>
      </c>
      <c r="E21" s="381" t="s">
        <v>570</v>
      </c>
      <c r="F21" s="381">
        <v>6</v>
      </c>
      <c r="G21" s="381">
        <v>7</v>
      </c>
      <c r="H21" s="381">
        <v>1</v>
      </c>
      <c r="I21" s="381"/>
      <c r="J21" s="381"/>
      <c r="K21" s="381"/>
      <c r="L21" s="381">
        <v>4</v>
      </c>
      <c r="M21" s="381">
        <v>12.5</v>
      </c>
      <c r="N21" s="381">
        <v>1.5</v>
      </c>
      <c r="O21" s="381">
        <v>6</v>
      </c>
      <c r="P21" s="381">
        <v>6</v>
      </c>
      <c r="Q21" s="381">
        <v>2.5</v>
      </c>
      <c r="R21" s="381">
        <v>230</v>
      </c>
      <c r="S21" s="381"/>
      <c r="T21" s="381">
        <v>239</v>
      </c>
      <c r="U21" s="381">
        <v>221</v>
      </c>
      <c r="V21" s="19">
        <f t="shared" si="0"/>
        <v>4.666666666666667</v>
      </c>
      <c r="W21" s="19">
        <f t="shared" si="1"/>
        <v>0</v>
      </c>
      <c r="X21" s="19">
        <f t="shared" si="2"/>
        <v>6</v>
      </c>
      <c r="Y21" s="66">
        <f t="shared" si="3"/>
        <v>4.833333333333333</v>
      </c>
      <c r="Z21" s="116">
        <f>SUM(V21:V24)</f>
        <v>32.333333333333336</v>
      </c>
      <c r="AA21" s="105">
        <f>SUM(W21:W24)</f>
        <v>0</v>
      </c>
      <c r="AB21" s="105">
        <f>SUM(X21:X24)</f>
        <v>38.166666666666671</v>
      </c>
      <c r="AC21" s="105">
        <f>SUM(Y21:Y24)</f>
        <v>30.333333333333336</v>
      </c>
      <c r="AD21" s="105">
        <f t="shared" ref="AD21" si="9">Z21*0.38*0.9*SQRT(3)</f>
        <v>19.153017830096644</v>
      </c>
      <c r="AE21" s="105">
        <f t="shared" si="5"/>
        <v>0</v>
      </c>
      <c r="AF21" s="105">
        <f t="shared" si="5"/>
        <v>22.608459191196559</v>
      </c>
      <c r="AG21" s="105">
        <f t="shared" si="5"/>
        <v>17.968295077719532</v>
      </c>
      <c r="AH21" s="105">
        <f>MAX(Z21:AC24)</f>
        <v>38.166666666666671</v>
      </c>
      <c r="AI21" s="107">
        <f t="shared" ref="AI21" si="10">AH21*0.38*0.9*SQRT(3)</f>
        <v>22.608459191196559</v>
      </c>
      <c r="AJ21" s="107">
        <f>D21-AI21</f>
        <v>67.391540808803441</v>
      </c>
    </row>
    <row r="22" spans="1:37" s="50" customFormat="1" ht="18.75" x14ac:dyDescent="0.25">
      <c r="A22" s="111"/>
      <c r="B22" s="114"/>
      <c r="C22" s="120"/>
      <c r="D22" s="120"/>
      <c r="E22" s="383" t="s">
        <v>571</v>
      </c>
      <c r="F22" s="383">
        <v>9</v>
      </c>
      <c r="G22" s="383">
        <v>6</v>
      </c>
      <c r="H22" s="383">
        <v>22</v>
      </c>
      <c r="I22" s="383"/>
      <c r="J22" s="383"/>
      <c r="K22" s="383"/>
      <c r="L22" s="383">
        <v>2.5</v>
      </c>
      <c r="M22" s="383">
        <v>2.5</v>
      </c>
      <c r="N22" s="383">
        <v>20.5</v>
      </c>
      <c r="O22" s="383">
        <v>10.5</v>
      </c>
      <c r="P22" s="383">
        <v>6</v>
      </c>
      <c r="Q22" s="383">
        <v>26</v>
      </c>
      <c r="R22" s="394">
        <v>230</v>
      </c>
      <c r="S22" s="394"/>
      <c r="T22" s="394">
        <v>239</v>
      </c>
      <c r="U22" s="394">
        <v>221</v>
      </c>
      <c r="V22" s="20">
        <f t="shared" si="0"/>
        <v>12.333333333333334</v>
      </c>
      <c r="W22" s="20">
        <f t="shared" si="1"/>
        <v>0</v>
      </c>
      <c r="X22" s="20">
        <f t="shared" si="2"/>
        <v>8.5</v>
      </c>
      <c r="Y22" s="67">
        <f t="shared" si="3"/>
        <v>14.166666666666666</v>
      </c>
      <c r="Z22" s="117"/>
      <c r="AA22" s="106"/>
      <c r="AB22" s="106"/>
      <c r="AC22" s="106"/>
      <c r="AD22" s="106"/>
      <c r="AE22" s="106"/>
      <c r="AF22" s="106"/>
      <c r="AG22" s="106"/>
      <c r="AH22" s="106"/>
      <c r="AI22" s="108"/>
      <c r="AJ22" s="108"/>
    </row>
    <row r="23" spans="1:37" s="50" customFormat="1" ht="18.75" x14ac:dyDescent="0.25">
      <c r="A23" s="111"/>
      <c r="B23" s="114"/>
      <c r="C23" s="120"/>
      <c r="D23" s="120"/>
      <c r="E23" s="385" t="s">
        <v>572</v>
      </c>
      <c r="F23" s="385">
        <v>18</v>
      </c>
      <c r="G23" s="385">
        <v>15</v>
      </c>
      <c r="H23" s="385">
        <v>13</v>
      </c>
      <c r="I23" s="385"/>
      <c r="J23" s="385"/>
      <c r="K23" s="385"/>
      <c r="L23" s="385">
        <v>48</v>
      </c>
      <c r="M23" s="385">
        <v>21</v>
      </c>
      <c r="N23" s="385">
        <v>2</v>
      </c>
      <c r="O23" s="385">
        <v>12</v>
      </c>
      <c r="P23" s="385">
        <v>9</v>
      </c>
      <c r="Q23" s="385">
        <v>13</v>
      </c>
      <c r="R23" s="385">
        <v>230</v>
      </c>
      <c r="S23" s="385"/>
      <c r="T23" s="385">
        <v>239</v>
      </c>
      <c r="U23" s="385">
        <v>221</v>
      </c>
      <c r="V23" s="20">
        <f t="shared" si="0"/>
        <v>15.333333333333334</v>
      </c>
      <c r="W23" s="20">
        <f t="shared" si="1"/>
        <v>0</v>
      </c>
      <c r="X23" s="20">
        <f t="shared" si="2"/>
        <v>23.666666666666668</v>
      </c>
      <c r="Y23" s="67">
        <f t="shared" si="3"/>
        <v>11.333333333333334</v>
      </c>
      <c r="Z23" s="117"/>
      <c r="AA23" s="106"/>
      <c r="AB23" s="106"/>
      <c r="AC23" s="106"/>
      <c r="AD23" s="106"/>
      <c r="AE23" s="106"/>
      <c r="AF23" s="106"/>
      <c r="AG23" s="106"/>
      <c r="AH23" s="106"/>
      <c r="AI23" s="108"/>
      <c r="AJ23" s="108"/>
    </row>
    <row r="24" spans="1:37" s="50" customFormat="1" ht="19.5" thickBot="1" x14ac:dyDescent="0.3">
      <c r="A24" s="112"/>
      <c r="B24" s="115"/>
      <c r="C24" s="121"/>
      <c r="D24" s="121"/>
      <c r="E24" s="391" t="s">
        <v>574</v>
      </c>
      <c r="F24" s="391">
        <v>0</v>
      </c>
      <c r="G24" s="391">
        <v>0</v>
      </c>
      <c r="H24" s="391">
        <v>0</v>
      </c>
      <c r="I24" s="391"/>
      <c r="J24" s="391"/>
      <c r="K24" s="391"/>
      <c r="L24" s="391"/>
      <c r="M24" s="391"/>
      <c r="N24" s="391"/>
      <c r="O24" s="391"/>
      <c r="P24" s="391"/>
      <c r="Q24" s="391"/>
      <c r="R24" s="396"/>
      <c r="S24" s="396"/>
      <c r="T24" s="396"/>
      <c r="U24" s="396"/>
      <c r="V24" s="21">
        <f t="shared" si="0"/>
        <v>0</v>
      </c>
      <c r="W24" s="21">
        <f t="shared" si="1"/>
        <v>0</v>
      </c>
      <c r="X24" s="21">
        <f t="shared" si="2"/>
        <v>0</v>
      </c>
      <c r="Y24" s="68">
        <f t="shared" si="3"/>
        <v>0</v>
      </c>
      <c r="Z24" s="118"/>
      <c r="AA24" s="104"/>
      <c r="AB24" s="104"/>
      <c r="AC24" s="104"/>
      <c r="AD24" s="104"/>
      <c r="AE24" s="104"/>
      <c r="AF24" s="104"/>
      <c r="AG24" s="104"/>
      <c r="AH24" s="104"/>
      <c r="AI24" s="109"/>
      <c r="AJ24" s="109"/>
    </row>
    <row r="25" spans="1:37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60">
        <f>SUM(AF12:AF24)</f>
        <v>110.37666976313429</v>
      </c>
      <c r="AG25" s="60">
        <f>SUM(AG12:AG24)</f>
        <v>89.20962325399654</v>
      </c>
      <c r="AH25" s="50"/>
      <c r="AI25" s="50"/>
      <c r="AJ25" s="50"/>
      <c r="AK25" s="50"/>
    </row>
    <row r="26" spans="1:37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</sheetData>
  <sheetProtection password="CCE5" sheet="1" objects="1" scenarios="1" formatCells="0" formatColumns="0" formatRows="0" insertRows="0"/>
  <mergeCells count="90">
    <mergeCell ref="AJ21:AJ24"/>
    <mergeCell ref="AJ17:AJ20"/>
    <mergeCell ref="AJ15:AJ16"/>
    <mergeCell ref="AJ12:AJ14"/>
    <mergeCell ref="AJ8:AJ11"/>
    <mergeCell ref="AH17:AH20"/>
    <mergeCell ref="AI17:AI20"/>
    <mergeCell ref="AB17:AB20"/>
    <mergeCell ref="AC17:AC20"/>
    <mergeCell ref="AD17:AD20"/>
    <mergeCell ref="AE17:AE20"/>
    <mergeCell ref="AF17:AF20"/>
    <mergeCell ref="AG17:AG20"/>
    <mergeCell ref="A17:A20"/>
    <mergeCell ref="B17:B20"/>
    <mergeCell ref="C17:C20"/>
    <mergeCell ref="Z17:Z20"/>
    <mergeCell ref="AA17:AA20"/>
    <mergeCell ref="D17:D20"/>
    <mergeCell ref="AH21:AH24"/>
    <mergeCell ref="AI21:AI24"/>
    <mergeCell ref="AB21:AB24"/>
    <mergeCell ref="AC21:AC24"/>
    <mergeCell ref="AD21:AD24"/>
    <mergeCell ref="AE21:AE24"/>
    <mergeCell ref="AF21:AF24"/>
    <mergeCell ref="AG21:AG24"/>
    <mergeCell ref="A21:A24"/>
    <mergeCell ref="B21:B24"/>
    <mergeCell ref="C21:C24"/>
    <mergeCell ref="Z21:Z24"/>
    <mergeCell ref="AA21:AA24"/>
    <mergeCell ref="D21:D24"/>
    <mergeCell ref="AH15:AH16"/>
    <mergeCell ref="AI15:AI16"/>
    <mergeCell ref="AB15:AB16"/>
    <mergeCell ref="AC15:AC16"/>
    <mergeCell ref="AD15:AD16"/>
    <mergeCell ref="AE15:AE16"/>
    <mergeCell ref="AF15:AF16"/>
    <mergeCell ref="AG15:AG16"/>
    <mergeCell ref="AE12:AE14"/>
    <mergeCell ref="AF12:AF14"/>
    <mergeCell ref="AG12:AG14"/>
    <mergeCell ref="AH12:AH14"/>
    <mergeCell ref="AI12:AI14"/>
    <mergeCell ref="A15:A16"/>
    <mergeCell ref="B15:B16"/>
    <mergeCell ref="C15:C16"/>
    <mergeCell ref="Z15:Z16"/>
    <mergeCell ref="AA15:AA16"/>
    <mergeCell ref="D15:D16"/>
    <mergeCell ref="AB12:AB14"/>
    <mergeCell ref="AC12:AC14"/>
    <mergeCell ref="AD12:AD14"/>
    <mergeCell ref="R10:S10"/>
    <mergeCell ref="T10:U10"/>
    <mergeCell ref="V10:W10"/>
    <mergeCell ref="X10:Y10"/>
    <mergeCell ref="Z10:AA10"/>
    <mergeCell ref="AB10:AC10"/>
    <mergeCell ref="A12:A14"/>
    <mergeCell ref="B12:B14"/>
    <mergeCell ref="C12:C14"/>
    <mergeCell ref="Z12:Z14"/>
    <mergeCell ref="AA12:AA14"/>
    <mergeCell ref="D12:D14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opLeftCell="A4" zoomScale="70" zoomScaleNormal="70" workbookViewId="0">
      <selection activeCell="P22" sqref="P22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4.710937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802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8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5.75" x14ac:dyDescent="0.25">
      <c r="A12" s="201">
        <v>1</v>
      </c>
      <c r="B12" s="220" t="s">
        <v>576</v>
      </c>
      <c r="C12" s="132" t="s">
        <v>858</v>
      </c>
      <c r="D12" s="132">
        <f>(630+630)*0.9</f>
        <v>1134</v>
      </c>
      <c r="E12" s="392" t="s">
        <v>803</v>
      </c>
      <c r="F12" s="392"/>
      <c r="G12" s="392"/>
      <c r="H12" s="392"/>
      <c r="I12" s="392"/>
      <c r="J12" s="392"/>
      <c r="K12" s="392"/>
      <c r="L12" s="392">
        <v>68.099999999999994</v>
      </c>
      <c r="M12" s="392">
        <v>25.8</v>
      </c>
      <c r="N12" s="392">
        <v>38.700000000000003</v>
      </c>
      <c r="O12" s="392">
        <v>65</v>
      </c>
      <c r="P12" s="392">
        <v>28</v>
      </c>
      <c r="Q12" s="392">
        <v>36</v>
      </c>
      <c r="R12" s="392"/>
      <c r="S12" s="392"/>
      <c r="T12" s="392">
        <v>395</v>
      </c>
      <c r="U12" s="392">
        <v>385</v>
      </c>
      <c r="V12" s="38">
        <f t="shared" ref="V12:V56" si="0">IF(AND(F12=0,G12=0,H12=0),0,IF(AND(F12=0,G12=0),H12,IF(AND(F12=0,H12=0),G12,IF(AND(G12=0,H12=0),F12,IF(F12=0,(G12+H12)/2,IF(G12=0,(F12+H12)/2,IF(H12=0,(F12+G12)/2,(F12+G12+H12)/3)))))))</f>
        <v>0</v>
      </c>
      <c r="W12" s="38">
        <f t="shared" ref="W12:W56" si="1">IF(AND(I12=0,J12=0,K12=0),0,IF(AND(I12=0,J12=0),K12,IF(AND(I12=0,K12=0),J12,IF(AND(J12=0,K12=0),I12,IF(I12=0,(J12+K12)/2,IF(J12=0,(I12+K12)/2,IF(K12=0,(I12+J12)/2,(I12+J12+K12)/3)))))))</f>
        <v>0</v>
      </c>
      <c r="X12" s="38">
        <f t="shared" ref="X12:X56" si="2">IF(AND(L12=0,M12=0,N12=0),0,IF(AND(L12=0,M12=0),N12,IF(AND(L12=0,N12=0),M12,IF(AND(M12=0,N12=0),L12,IF(L12=0,(M12+N12)/2,IF(M12=0,(L12+N12)/2,IF(N12=0,(L12+M12)/2,(L12+M12+N12)/3)))))))</f>
        <v>44.199999999999996</v>
      </c>
      <c r="Y12" s="73">
        <f t="shared" ref="Y12:Y56" si="3">IF(AND(O12=0,P12=0,Q12=0),0,IF(AND(O12=0,P12=0),Q12,IF(AND(O12=0,Q12=0),P12,IF(AND(P12=0,Q12=0),O12,IF(O12=0,(P12+Q12)/2,IF(P12=0,(O12+Q12)/2,IF(Q12=0,(O12+P12)/2,(O12+P12+Q12)/3)))))))</f>
        <v>43</v>
      </c>
      <c r="Z12" s="221">
        <f>SUM(V12:V20)</f>
        <v>0</v>
      </c>
      <c r="AA12" s="219">
        <f>SUM(W12:W20)</f>
        <v>0</v>
      </c>
      <c r="AB12" s="219">
        <f>SUM(X12:X20)</f>
        <v>271.26666666666665</v>
      </c>
      <c r="AC12" s="219">
        <f>SUM(Y12:Y20)</f>
        <v>276.77000000000004</v>
      </c>
      <c r="AD12" s="210">
        <f t="shared" ref="AD12:AG36" si="4">Z12*0.38*0.9*SQRT(3)</f>
        <v>0</v>
      </c>
      <c r="AE12" s="210">
        <f t="shared" si="4"/>
        <v>0</v>
      </c>
      <c r="AF12" s="210">
        <f t="shared" si="4"/>
        <v>160.68789598074898</v>
      </c>
      <c r="AG12" s="210">
        <f t="shared" si="4"/>
        <v>163.94785808770669</v>
      </c>
      <c r="AH12" s="219">
        <f>MAX(Z12:AC20)</f>
        <v>276.77000000000004</v>
      </c>
      <c r="AI12" s="213">
        <f t="shared" ref="AI12" si="5">AH12*0.38*0.9*SQRT(3)</f>
        <v>163.94785808770669</v>
      </c>
      <c r="AJ12" s="213">
        <f>D12-AI12</f>
        <v>970.05214191229334</v>
      </c>
    </row>
    <row r="13" spans="1:37" s="50" customFormat="1" ht="31.5" x14ac:dyDescent="0.25">
      <c r="A13" s="127"/>
      <c r="B13" s="130"/>
      <c r="C13" s="133"/>
      <c r="D13" s="133"/>
      <c r="E13" s="383" t="s">
        <v>804</v>
      </c>
      <c r="F13" s="383"/>
      <c r="G13" s="383"/>
      <c r="H13" s="383"/>
      <c r="I13" s="383"/>
      <c r="J13" s="383"/>
      <c r="K13" s="383"/>
      <c r="L13" s="383">
        <v>75.400000000000006</v>
      </c>
      <c r="M13" s="383">
        <v>83.6</v>
      </c>
      <c r="N13" s="383">
        <v>103.3</v>
      </c>
      <c r="O13" s="383">
        <v>80</v>
      </c>
      <c r="P13" s="383">
        <v>72.2</v>
      </c>
      <c r="Q13" s="383">
        <v>120</v>
      </c>
      <c r="R13" s="394"/>
      <c r="S13" s="394"/>
      <c r="T13" s="394">
        <v>395</v>
      </c>
      <c r="U13" s="394">
        <v>385</v>
      </c>
      <c r="V13" s="34">
        <f t="shared" si="0"/>
        <v>0</v>
      </c>
      <c r="W13" s="34">
        <f t="shared" si="1"/>
        <v>0</v>
      </c>
      <c r="X13" s="34">
        <f t="shared" si="2"/>
        <v>87.433333333333337</v>
      </c>
      <c r="Y13" s="74">
        <f t="shared" si="3"/>
        <v>90.733333333333334</v>
      </c>
      <c r="Z13" s="217"/>
      <c r="AA13" s="211"/>
      <c r="AB13" s="211"/>
      <c r="AC13" s="211"/>
      <c r="AD13" s="211"/>
      <c r="AE13" s="211"/>
      <c r="AF13" s="211"/>
      <c r="AG13" s="211"/>
      <c r="AH13" s="211"/>
      <c r="AI13" s="214"/>
      <c r="AJ13" s="214"/>
    </row>
    <row r="14" spans="1:37" s="50" customFormat="1" ht="15.75" x14ac:dyDescent="0.25">
      <c r="A14" s="127"/>
      <c r="B14" s="130"/>
      <c r="C14" s="133"/>
      <c r="D14" s="133"/>
      <c r="E14" s="385" t="s">
        <v>805</v>
      </c>
      <c r="F14" s="385"/>
      <c r="G14" s="385"/>
      <c r="H14" s="385"/>
      <c r="I14" s="385"/>
      <c r="J14" s="385"/>
      <c r="K14" s="385"/>
      <c r="L14" s="385">
        <v>25.5</v>
      </c>
      <c r="M14" s="385">
        <v>35.299999999999997</v>
      </c>
      <c r="N14" s="385">
        <v>38.799999999999997</v>
      </c>
      <c r="O14" s="385">
        <v>18.010000000000002</v>
      </c>
      <c r="P14" s="385">
        <v>25.2</v>
      </c>
      <c r="Q14" s="385">
        <v>20.3</v>
      </c>
      <c r="R14" s="385"/>
      <c r="S14" s="385"/>
      <c r="T14" s="385">
        <v>395</v>
      </c>
      <c r="U14" s="385">
        <v>385</v>
      </c>
      <c r="V14" s="34">
        <f t="shared" si="0"/>
        <v>0</v>
      </c>
      <c r="W14" s="34">
        <f t="shared" si="1"/>
        <v>0</v>
      </c>
      <c r="X14" s="34">
        <f t="shared" si="2"/>
        <v>33.199999999999996</v>
      </c>
      <c r="Y14" s="74">
        <f t="shared" si="3"/>
        <v>21.17</v>
      </c>
      <c r="Z14" s="217"/>
      <c r="AA14" s="211"/>
      <c r="AB14" s="211"/>
      <c r="AC14" s="211"/>
      <c r="AD14" s="211"/>
      <c r="AE14" s="211"/>
      <c r="AF14" s="211"/>
      <c r="AG14" s="211"/>
      <c r="AH14" s="211"/>
      <c r="AI14" s="214"/>
      <c r="AJ14" s="214"/>
    </row>
    <row r="15" spans="1:37" s="50" customFormat="1" ht="47.25" x14ac:dyDescent="0.25">
      <c r="A15" s="127"/>
      <c r="B15" s="130"/>
      <c r="C15" s="133"/>
      <c r="D15" s="133"/>
      <c r="E15" s="383" t="s">
        <v>806</v>
      </c>
      <c r="F15" s="383"/>
      <c r="G15" s="383"/>
      <c r="H15" s="383"/>
      <c r="I15" s="383"/>
      <c r="J15" s="383"/>
      <c r="K15" s="383"/>
      <c r="L15" s="383">
        <v>27.5</v>
      </c>
      <c r="M15" s="383">
        <v>47.8</v>
      </c>
      <c r="N15" s="383">
        <v>52.7</v>
      </c>
      <c r="O15" s="383">
        <v>29</v>
      </c>
      <c r="P15" s="383">
        <v>58.3</v>
      </c>
      <c r="Q15" s="383">
        <v>62.3</v>
      </c>
      <c r="R15" s="394"/>
      <c r="S15" s="394"/>
      <c r="T15" s="394">
        <v>395</v>
      </c>
      <c r="U15" s="394">
        <v>385</v>
      </c>
      <c r="V15" s="34">
        <f t="shared" si="0"/>
        <v>0</v>
      </c>
      <c r="W15" s="34">
        <f t="shared" si="1"/>
        <v>0</v>
      </c>
      <c r="X15" s="34">
        <f t="shared" si="2"/>
        <v>42.666666666666664</v>
      </c>
      <c r="Y15" s="74">
        <f t="shared" si="3"/>
        <v>49.866666666666667</v>
      </c>
      <c r="Z15" s="217"/>
      <c r="AA15" s="211"/>
      <c r="AB15" s="211"/>
      <c r="AC15" s="211"/>
      <c r="AD15" s="211"/>
      <c r="AE15" s="211"/>
      <c r="AF15" s="211"/>
      <c r="AG15" s="211"/>
      <c r="AH15" s="211"/>
      <c r="AI15" s="214"/>
      <c r="AJ15" s="214"/>
    </row>
    <row r="16" spans="1:37" s="50" customFormat="1" ht="47.25" x14ac:dyDescent="0.25">
      <c r="A16" s="127"/>
      <c r="B16" s="130"/>
      <c r="C16" s="133"/>
      <c r="D16" s="133"/>
      <c r="E16" s="385" t="s">
        <v>807</v>
      </c>
      <c r="F16" s="385"/>
      <c r="G16" s="385"/>
      <c r="H16" s="385"/>
      <c r="I16" s="385"/>
      <c r="J16" s="385"/>
      <c r="K16" s="385"/>
      <c r="L16" s="385">
        <v>56.7</v>
      </c>
      <c r="M16" s="385">
        <v>42.7</v>
      </c>
      <c r="N16" s="385">
        <v>53.7</v>
      </c>
      <c r="O16" s="385">
        <v>62.3</v>
      </c>
      <c r="P16" s="385">
        <v>45.1</v>
      </c>
      <c r="Q16" s="385">
        <v>62.3</v>
      </c>
      <c r="R16" s="385"/>
      <c r="S16" s="385"/>
      <c r="T16" s="385">
        <v>395</v>
      </c>
      <c r="U16" s="385">
        <v>385</v>
      </c>
      <c r="V16" s="34">
        <f t="shared" si="0"/>
        <v>0</v>
      </c>
      <c r="W16" s="34">
        <f t="shared" si="1"/>
        <v>0</v>
      </c>
      <c r="X16" s="34">
        <f t="shared" si="2"/>
        <v>51.033333333333339</v>
      </c>
      <c r="Y16" s="74">
        <f t="shared" si="3"/>
        <v>56.566666666666663</v>
      </c>
      <c r="Z16" s="217"/>
      <c r="AA16" s="211"/>
      <c r="AB16" s="211"/>
      <c r="AC16" s="211"/>
      <c r="AD16" s="211"/>
      <c r="AE16" s="211"/>
      <c r="AF16" s="211"/>
      <c r="AG16" s="211"/>
      <c r="AH16" s="211"/>
      <c r="AI16" s="214"/>
      <c r="AJ16" s="214"/>
    </row>
    <row r="17" spans="1:36" s="50" customFormat="1" ht="31.5" x14ac:dyDescent="0.25">
      <c r="A17" s="127"/>
      <c r="B17" s="130"/>
      <c r="C17" s="133"/>
      <c r="D17" s="133"/>
      <c r="E17" s="383" t="s">
        <v>808</v>
      </c>
      <c r="F17" s="383"/>
      <c r="G17" s="383"/>
      <c r="H17" s="383"/>
      <c r="I17" s="383"/>
      <c r="J17" s="383"/>
      <c r="K17" s="383"/>
      <c r="L17" s="383">
        <v>12.2</v>
      </c>
      <c r="M17" s="383">
        <v>20.7</v>
      </c>
      <c r="N17" s="383">
        <v>5.3</v>
      </c>
      <c r="O17" s="383">
        <v>13.2</v>
      </c>
      <c r="P17" s="383">
        <v>21.1</v>
      </c>
      <c r="Q17" s="383">
        <v>12</v>
      </c>
      <c r="R17" s="394"/>
      <c r="S17" s="394"/>
      <c r="T17" s="394">
        <v>395</v>
      </c>
      <c r="U17" s="394">
        <v>385</v>
      </c>
      <c r="V17" s="34">
        <f t="shared" si="0"/>
        <v>0</v>
      </c>
      <c r="W17" s="34">
        <f t="shared" si="1"/>
        <v>0</v>
      </c>
      <c r="X17" s="34">
        <f t="shared" si="2"/>
        <v>12.733333333333333</v>
      </c>
      <c r="Y17" s="74">
        <f t="shared" si="3"/>
        <v>15.433333333333332</v>
      </c>
      <c r="Z17" s="217"/>
      <c r="AA17" s="211"/>
      <c r="AB17" s="211"/>
      <c r="AC17" s="211"/>
      <c r="AD17" s="211"/>
      <c r="AE17" s="211"/>
      <c r="AF17" s="211"/>
      <c r="AG17" s="211"/>
      <c r="AH17" s="211"/>
      <c r="AI17" s="214"/>
      <c r="AJ17" s="214"/>
    </row>
    <row r="18" spans="1:36" s="50" customFormat="1" ht="15.75" x14ac:dyDescent="0.25">
      <c r="A18" s="127"/>
      <c r="B18" s="130"/>
      <c r="C18" s="133"/>
      <c r="D18" s="133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95"/>
      <c r="S18" s="395"/>
      <c r="T18" s="395"/>
      <c r="U18" s="395"/>
      <c r="V18" s="34">
        <f t="shared" si="0"/>
        <v>0</v>
      </c>
      <c r="W18" s="34">
        <f t="shared" si="1"/>
        <v>0</v>
      </c>
      <c r="X18" s="34">
        <f t="shared" si="2"/>
        <v>0</v>
      </c>
      <c r="Y18" s="74">
        <f t="shared" si="3"/>
        <v>0</v>
      </c>
      <c r="Z18" s="217"/>
      <c r="AA18" s="211"/>
      <c r="AB18" s="211"/>
      <c r="AC18" s="211"/>
      <c r="AD18" s="211"/>
      <c r="AE18" s="211"/>
      <c r="AF18" s="211"/>
      <c r="AG18" s="211"/>
      <c r="AH18" s="211"/>
      <c r="AI18" s="214"/>
      <c r="AJ18" s="214"/>
    </row>
    <row r="19" spans="1:36" s="50" customFormat="1" ht="15.75" x14ac:dyDescent="0.25">
      <c r="A19" s="127"/>
      <c r="B19" s="130"/>
      <c r="C19" s="133"/>
      <c r="D19" s="133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95"/>
      <c r="S19" s="395"/>
      <c r="T19" s="395"/>
      <c r="U19" s="395"/>
      <c r="V19" s="34"/>
      <c r="W19" s="34"/>
      <c r="X19" s="34"/>
      <c r="Y19" s="74"/>
      <c r="Z19" s="217"/>
      <c r="AA19" s="211"/>
      <c r="AB19" s="211"/>
      <c r="AC19" s="211"/>
      <c r="AD19" s="211"/>
      <c r="AE19" s="211"/>
      <c r="AF19" s="211"/>
      <c r="AG19" s="211"/>
      <c r="AH19" s="211"/>
      <c r="AI19" s="214"/>
      <c r="AJ19" s="214"/>
    </row>
    <row r="20" spans="1:36" s="50" customFormat="1" ht="16.5" thickBot="1" x14ac:dyDescent="0.3">
      <c r="A20" s="128"/>
      <c r="B20" s="131"/>
      <c r="C20" s="134"/>
      <c r="D20" s="134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6"/>
      <c r="S20" s="396"/>
      <c r="T20" s="396"/>
      <c r="U20" s="396"/>
      <c r="V20" s="35">
        <f t="shared" si="0"/>
        <v>0</v>
      </c>
      <c r="W20" s="35">
        <f t="shared" si="1"/>
        <v>0</v>
      </c>
      <c r="X20" s="35">
        <f t="shared" si="2"/>
        <v>0</v>
      </c>
      <c r="Y20" s="75">
        <f t="shared" si="3"/>
        <v>0</v>
      </c>
      <c r="Z20" s="218"/>
      <c r="AA20" s="212"/>
      <c r="AB20" s="212"/>
      <c r="AC20" s="212"/>
      <c r="AD20" s="212"/>
      <c r="AE20" s="212"/>
      <c r="AF20" s="212"/>
      <c r="AG20" s="212"/>
      <c r="AH20" s="212"/>
      <c r="AI20" s="215"/>
      <c r="AJ20" s="215"/>
    </row>
    <row r="21" spans="1:36" s="50" customFormat="1" ht="31.5" x14ac:dyDescent="0.25">
      <c r="A21" s="123">
        <v>2</v>
      </c>
      <c r="B21" s="124" t="s">
        <v>100</v>
      </c>
      <c r="C21" s="119" t="s">
        <v>92</v>
      </c>
      <c r="D21" s="119">
        <f>400*0.9</f>
        <v>360</v>
      </c>
      <c r="E21" s="392" t="s">
        <v>809</v>
      </c>
      <c r="F21" s="392"/>
      <c r="G21" s="392"/>
      <c r="H21" s="392"/>
      <c r="I21" s="392"/>
      <c r="J21" s="392"/>
      <c r="K21" s="392"/>
      <c r="L21" s="392">
        <v>20.9</v>
      </c>
      <c r="M21" s="392">
        <v>15.5</v>
      </c>
      <c r="N21" s="392">
        <v>62.3</v>
      </c>
      <c r="O21" s="392">
        <v>21.3</v>
      </c>
      <c r="P21" s="392">
        <v>15</v>
      </c>
      <c r="Q21" s="392">
        <v>65</v>
      </c>
      <c r="R21" s="392"/>
      <c r="S21" s="392"/>
      <c r="T21" s="392">
        <v>385</v>
      </c>
      <c r="U21" s="392">
        <v>385</v>
      </c>
      <c r="V21" s="38">
        <f t="shared" si="0"/>
        <v>0</v>
      </c>
      <c r="W21" s="38">
        <f t="shared" si="1"/>
        <v>0</v>
      </c>
      <c r="X21" s="38">
        <f t="shared" si="2"/>
        <v>32.9</v>
      </c>
      <c r="Y21" s="73">
        <f t="shared" si="3"/>
        <v>33.766666666666666</v>
      </c>
      <c r="Z21" s="221">
        <f>SUM(V21:V27)</f>
        <v>0</v>
      </c>
      <c r="AA21" s="219">
        <f>SUM(W21:W27)</f>
        <v>0</v>
      </c>
      <c r="AB21" s="219">
        <f>SUM(X21:X27)</f>
        <v>98.066666666666663</v>
      </c>
      <c r="AC21" s="219">
        <f>SUM(Y21:Y27)</f>
        <v>92.63333333333334</v>
      </c>
      <c r="AD21" s="210">
        <f t="shared" ref="AD21" si="6">Z21*0.38*0.9*SQRT(3)</f>
        <v>0</v>
      </c>
      <c r="AE21" s="210">
        <f t="shared" si="4"/>
        <v>0</v>
      </c>
      <c r="AF21" s="210">
        <f t="shared" si="4"/>
        <v>58.090905624891064</v>
      </c>
      <c r="AG21" s="210">
        <f t="shared" si="4"/>
        <v>54.872408814266578</v>
      </c>
      <c r="AH21" s="219">
        <f>MAX(Z21:AC27)</f>
        <v>98.066666666666663</v>
      </c>
      <c r="AI21" s="213">
        <f t="shared" ref="AI21" si="7">AH21*0.38*0.9*SQRT(3)</f>
        <v>58.090905624891064</v>
      </c>
      <c r="AJ21" s="213">
        <f>D21-AI21</f>
        <v>301.90909437510891</v>
      </c>
    </row>
    <row r="22" spans="1:36" s="50" customFormat="1" ht="31.5" x14ac:dyDescent="0.25">
      <c r="A22" s="111"/>
      <c r="B22" s="114"/>
      <c r="C22" s="120"/>
      <c r="D22" s="120"/>
      <c r="E22" s="383" t="s">
        <v>810</v>
      </c>
      <c r="F22" s="383"/>
      <c r="G22" s="383"/>
      <c r="H22" s="383"/>
      <c r="I22" s="383"/>
      <c r="J22" s="383"/>
      <c r="K22" s="383"/>
      <c r="L22" s="383">
        <v>62.9</v>
      </c>
      <c r="M22" s="383">
        <v>27.2</v>
      </c>
      <c r="N22" s="383">
        <v>48.7</v>
      </c>
      <c r="O22" s="383">
        <v>65.3</v>
      </c>
      <c r="P22" s="383">
        <v>25.1</v>
      </c>
      <c r="Q22" s="383">
        <v>49.2</v>
      </c>
      <c r="R22" s="394"/>
      <c r="S22" s="394"/>
      <c r="T22" s="394">
        <v>385</v>
      </c>
      <c r="U22" s="394">
        <v>385</v>
      </c>
      <c r="V22" s="34">
        <f t="shared" si="0"/>
        <v>0</v>
      </c>
      <c r="W22" s="34">
        <f t="shared" si="1"/>
        <v>0</v>
      </c>
      <c r="X22" s="34">
        <f t="shared" si="2"/>
        <v>46.266666666666673</v>
      </c>
      <c r="Y22" s="74">
        <f t="shared" si="3"/>
        <v>46.533333333333339</v>
      </c>
      <c r="Z22" s="217"/>
      <c r="AA22" s="211"/>
      <c r="AB22" s="211"/>
      <c r="AC22" s="211"/>
      <c r="AD22" s="211"/>
      <c r="AE22" s="211"/>
      <c r="AF22" s="211"/>
      <c r="AG22" s="211"/>
      <c r="AH22" s="211"/>
      <c r="AI22" s="214"/>
      <c r="AJ22" s="214"/>
    </row>
    <row r="23" spans="1:36" s="50" customFormat="1" ht="31.5" x14ac:dyDescent="0.25">
      <c r="A23" s="111"/>
      <c r="B23" s="114"/>
      <c r="C23" s="120"/>
      <c r="D23" s="120"/>
      <c r="E23" s="385" t="s">
        <v>811</v>
      </c>
      <c r="F23" s="385"/>
      <c r="G23" s="385"/>
      <c r="H23" s="385"/>
      <c r="I23" s="385"/>
      <c r="J23" s="385"/>
      <c r="K23" s="385"/>
      <c r="L23" s="385">
        <v>4.7</v>
      </c>
      <c r="M23" s="385">
        <v>2.5</v>
      </c>
      <c r="N23" s="385">
        <v>13.2</v>
      </c>
      <c r="O23" s="385">
        <v>3.8</v>
      </c>
      <c r="P23" s="385">
        <v>1.5</v>
      </c>
      <c r="Q23" s="385">
        <v>12</v>
      </c>
      <c r="R23" s="385"/>
      <c r="S23" s="385"/>
      <c r="T23" s="385">
        <v>385</v>
      </c>
      <c r="U23" s="385">
        <v>385</v>
      </c>
      <c r="V23" s="34">
        <f t="shared" si="0"/>
        <v>0</v>
      </c>
      <c r="W23" s="34">
        <f t="shared" si="1"/>
        <v>0</v>
      </c>
      <c r="X23" s="34">
        <f t="shared" si="2"/>
        <v>6.8</v>
      </c>
      <c r="Y23" s="74">
        <f t="shared" si="3"/>
        <v>5.7666666666666666</v>
      </c>
      <c r="Z23" s="217"/>
      <c r="AA23" s="211"/>
      <c r="AB23" s="211"/>
      <c r="AC23" s="211"/>
      <c r="AD23" s="211"/>
      <c r="AE23" s="211"/>
      <c r="AF23" s="211"/>
      <c r="AG23" s="211"/>
      <c r="AH23" s="211"/>
      <c r="AI23" s="214"/>
      <c r="AJ23" s="214"/>
    </row>
    <row r="24" spans="1:36" s="50" customFormat="1" ht="15.75" x14ac:dyDescent="0.25">
      <c r="A24" s="111"/>
      <c r="B24" s="114"/>
      <c r="C24" s="120"/>
      <c r="D24" s="120"/>
      <c r="E24" s="383" t="s">
        <v>812</v>
      </c>
      <c r="F24" s="383"/>
      <c r="G24" s="383"/>
      <c r="H24" s="383"/>
      <c r="I24" s="383"/>
      <c r="J24" s="383"/>
      <c r="K24" s="383"/>
      <c r="L24" s="383">
        <v>16.2</v>
      </c>
      <c r="M24" s="383">
        <v>8.1999999999999993</v>
      </c>
      <c r="N24" s="383">
        <v>10.4</v>
      </c>
      <c r="O24" s="383">
        <v>8.5</v>
      </c>
      <c r="P24" s="383">
        <v>6</v>
      </c>
      <c r="Q24" s="383">
        <v>5.2</v>
      </c>
      <c r="R24" s="394"/>
      <c r="S24" s="394"/>
      <c r="T24" s="394">
        <v>385</v>
      </c>
      <c r="U24" s="394">
        <v>385</v>
      </c>
      <c r="V24" s="34">
        <f t="shared" si="0"/>
        <v>0</v>
      </c>
      <c r="W24" s="34">
        <f t="shared" si="1"/>
        <v>0</v>
      </c>
      <c r="X24" s="34">
        <f t="shared" si="2"/>
        <v>11.6</v>
      </c>
      <c r="Y24" s="74">
        <f t="shared" si="3"/>
        <v>6.5666666666666664</v>
      </c>
      <c r="Z24" s="217"/>
      <c r="AA24" s="211"/>
      <c r="AB24" s="211"/>
      <c r="AC24" s="211"/>
      <c r="AD24" s="211"/>
      <c r="AE24" s="211"/>
      <c r="AF24" s="211"/>
      <c r="AG24" s="211"/>
      <c r="AH24" s="211"/>
      <c r="AI24" s="214"/>
      <c r="AJ24" s="214"/>
    </row>
    <row r="25" spans="1:36" s="50" customFormat="1" ht="31.5" x14ac:dyDescent="0.25">
      <c r="A25" s="111"/>
      <c r="B25" s="114"/>
      <c r="C25" s="120"/>
      <c r="D25" s="120"/>
      <c r="E25" s="383" t="s">
        <v>813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0.5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94"/>
      <c r="S25" s="394"/>
      <c r="T25" s="394">
        <v>385</v>
      </c>
      <c r="U25" s="394">
        <v>385</v>
      </c>
      <c r="V25" s="34">
        <f t="shared" si="0"/>
        <v>0</v>
      </c>
      <c r="W25" s="34">
        <f t="shared" si="1"/>
        <v>0</v>
      </c>
      <c r="X25" s="34">
        <f t="shared" si="2"/>
        <v>0.5</v>
      </c>
      <c r="Y25" s="74">
        <f t="shared" si="3"/>
        <v>0</v>
      </c>
      <c r="Z25" s="217"/>
      <c r="AA25" s="211"/>
      <c r="AB25" s="211"/>
      <c r="AC25" s="211"/>
      <c r="AD25" s="211"/>
      <c r="AE25" s="211"/>
      <c r="AF25" s="211"/>
      <c r="AG25" s="211"/>
      <c r="AH25" s="211"/>
      <c r="AI25" s="214"/>
      <c r="AJ25" s="214"/>
    </row>
    <row r="26" spans="1:36" s="50" customFormat="1" ht="15.75" x14ac:dyDescent="0.25">
      <c r="A26" s="111"/>
      <c r="B26" s="114"/>
      <c r="C26" s="120"/>
      <c r="D26" s="120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95"/>
      <c r="S26" s="395"/>
      <c r="T26" s="395"/>
      <c r="U26" s="395"/>
      <c r="V26" s="34">
        <f t="shared" si="0"/>
        <v>0</v>
      </c>
      <c r="W26" s="34">
        <f t="shared" si="1"/>
        <v>0</v>
      </c>
      <c r="X26" s="34">
        <f t="shared" si="2"/>
        <v>0</v>
      </c>
      <c r="Y26" s="74">
        <f t="shared" si="3"/>
        <v>0</v>
      </c>
      <c r="Z26" s="217"/>
      <c r="AA26" s="211"/>
      <c r="AB26" s="211"/>
      <c r="AC26" s="211"/>
      <c r="AD26" s="211"/>
      <c r="AE26" s="211"/>
      <c r="AF26" s="211"/>
      <c r="AG26" s="211"/>
      <c r="AH26" s="211"/>
      <c r="AI26" s="214"/>
      <c r="AJ26" s="214"/>
    </row>
    <row r="27" spans="1:36" s="50" customFormat="1" ht="16.5" thickBot="1" x14ac:dyDescent="0.3">
      <c r="A27" s="112"/>
      <c r="B27" s="115"/>
      <c r="C27" s="121"/>
      <c r="D27" s="12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6"/>
      <c r="S27" s="396"/>
      <c r="T27" s="396"/>
      <c r="U27" s="396"/>
      <c r="V27" s="35">
        <f t="shared" si="0"/>
        <v>0</v>
      </c>
      <c r="W27" s="35">
        <f t="shared" si="1"/>
        <v>0</v>
      </c>
      <c r="X27" s="35">
        <f t="shared" si="2"/>
        <v>0</v>
      </c>
      <c r="Y27" s="75">
        <f t="shared" si="3"/>
        <v>0</v>
      </c>
      <c r="Z27" s="218"/>
      <c r="AA27" s="212"/>
      <c r="AB27" s="212"/>
      <c r="AC27" s="212"/>
      <c r="AD27" s="212"/>
      <c r="AE27" s="212"/>
      <c r="AF27" s="212"/>
      <c r="AG27" s="212"/>
      <c r="AH27" s="212"/>
      <c r="AI27" s="215"/>
      <c r="AJ27" s="215"/>
    </row>
    <row r="28" spans="1:36" s="50" customFormat="1" ht="18.75" x14ac:dyDescent="0.25">
      <c r="A28" s="123">
        <v>3</v>
      </c>
      <c r="B28" s="124" t="s">
        <v>17</v>
      </c>
      <c r="C28" s="132" t="s">
        <v>796</v>
      </c>
      <c r="D28" s="132">
        <f>(400+400)*0.9</f>
        <v>720</v>
      </c>
      <c r="E28" s="392" t="s">
        <v>814</v>
      </c>
      <c r="F28" s="392"/>
      <c r="G28" s="392"/>
      <c r="H28" s="392"/>
      <c r="I28" s="392"/>
      <c r="J28" s="392"/>
      <c r="K28" s="392"/>
      <c r="L28" s="392">
        <v>44.3</v>
      </c>
      <c r="M28" s="392">
        <v>4.5</v>
      </c>
      <c r="N28" s="392">
        <v>11</v>
      </c>
      <c r="O28" s="392">
        <v>48.2</v>
      </c>
      <c r="P28" s="392">
        <v>5.5</v>
      </c>
      <c r="Q28" s="392">
        <v>8</v>
      </c>
      <c r="R28" s="392"/>
      <c r="S28" s="392"/>
      <c r="T28" s="392">
        <v>382</v>
      </c>
      <c r="U28" s="392">
        <v>380</v>
      </c>
      <c r="V28" s="22">
        <f t="shared" si="0"/>
        <v>0</v>
      </c>
      <c r="W28" s="22">
        <f t="shared" si="1"/>
        <v>0</v>
      </c>
      <c r="X28" s="22">
        <f t="shared" si="2"/>
        <v>19.933333333333334</v>
      </c>
      <c r="Y28" s="69">
        <f t="shared" si="3"/>
        <v>20.566666666666666</v>
      </c>
      <c r="Z28" s="125">
        <f>SUM(V28:V35)</f>
        <v>0</v>
      </c>
      <c r="AA28" s="103">
        <f>SUM(W28:W35)</f>
        <v>0</v>
      </c>
      <c r="AB28" s="103">
        <f>SUM(X28:X35)</f>
        <v>372.86666666666667</v>
      </c>
      <c r="AC28" s="103">
        <f>SUM(Y28:Y35)</f>
        <v>375.73333333333335</v>
      </c>
      <c r="AD28" s="105">
        <f t="shared" ref="AD28:AG28" si="8">Z28*0.38*0.9*SQRT(3)</f>
        <v>0</v>
      </c>
      <c r="AE28" s="105">
        <f t="shared" si="8"/>
        <v>0</v>
      </c>
      <c r="AF28" s="105">
        <f t="shared" si="8"/>
        <v>220.87181180150625</v>
      </c>
      <c r="AG28" s="105">
        <f t="shared" si="8"/>
        <v>222.56991441324681</v>
      </c>
      <c r="AH28" s="103">
        <f>MAX(Z28:AC35)</f>
        <v>375.73333333333335</v>
      </c>
      <c r="AI28" s="107">
        <f t="shared" ref="AI28" si="9">AH28*0.38*0.9*SQRT(3)</f>
        <v>222.56991441324681</v>
      </c>
      <c r="AJ28" s="107">
        <f>D28-AI28</f>
        <v>497.43008558675319</v>
      </c>
    </row>
    <row r="29" spans="1:36" s="50" customFormat="1" ht="47.25" x14ac:dyDescent="0.25">
      <c r="A29" s="111"/>
      <c r="B29" s="114"/>
      <c r="C29" s="133"/>
      <c r="D29" s="133"/>
      <c r="E29" s="383" t="s">
        <v>815</v>
      </c>
      <c r="F29" s="383"/>
      <c r="G29" s="383"/>
      <c r="H29" s="383"/>
      <c r="I29" s="383"/>
      <c r="J29" s="383"/>
      <c r="K29" s="383"/>
      <c r="L29" s="383">
        <v>25.6</v>
      </c>
      <c r="M29" s="383">
        <v>22.6</v>
      </c>
      <c r="N29" s="383">
        <v>16.899999999999999</v>
      </c>
      <c r="O29" s="383">
        <v>28.3</v>
      </c>
      <c r="P29" s="383">
        <v>20</v>
      </c>
      <c r="Q29" s="383">
        <v>17.2</v>
      </c>
      <c r="R29" s="384"/>
      <c r="S29" s="384"/>
      <c r="T29" s="384">
        <v>382</v>
      </c>
      <c r="U29" s="384">
        <v>380</v>
      </c>
      <c r="V29" s="20">
        <f t="shared" si="0"/>
        <v>0</v>
      </c>
      <c r="W29" s="20">
        <f t="shared" si="1"/>
        <v>0</v>
      </c>
      <c r="X29" s="20">
        <f t="shared" si="2"/>
        <v>21.7</v>
      </c>
      <c r="Y29" s="67">
        <f t="shared" si="3"/>
        <v>21.833333333333332</v>
      </c>
      <c r="Z29" s="117"/>
      <c r="AA29" s="106"/>
      <c r="AB29" s="106"/>
      <c r="AC29" s="106"/>
      <c r="AD29" s="106"/>
      <c r="AE29" s="106"/>
      <c r="AF29" s="106"/>
      <c r="AG29" s="106"/>
      <c r="AH29" s="106"/>
      <c r="AI29" s="108"/>
      <c r="AJ29" s="108"/>
    </row>
    <row r="30" spans="1:36" s="50" customFormat="1" ht="18.75" x14ac:dyDescent="0.25">
      <c r="A30" s="111"/>
      <c r="B30" s="114"/>
      <c r="C30" s="133"/>
      <c r="D30" s="133"/>
      <c r="E30" s="385" t="s">
        <v>816</v>
      </c>
      <c r="F30" s="385"/>
      <c r="G30" s="385"/>
      <c r="H30" s="385"/>
      <c r="I30" s="385"/>
      <c r="J30" s="385"/>
      <c r="K30" s="385"/>
      <c r="L30" s="385">
        <v>16.8</v>
      </c>
      <c r="M30" s="385">
        <v>35</v>
      </c>
      <c r="N30" s="385">
        <v>34.799999999999997</v>
      </c>
      <c r="O30" s="385">
        <v>18</v>
      </c>
      <c r="P30" s="385">
        <v>34</v>
      </c>
      <c r="Q30" s="385">
        <v>34</v>
      </c>
      <c r="R30" s="386"/>
      <c r="S30" s="386"/>
      <c r="T30" s="386">
        <v>382</v>
      </c>
      <c r="U30" s="386">
        <v>380</v>
      </c>
      <c r="V30" s="20">
        <f t="shared" si="0"/>
        <v>0</v>
      </c>
      <c r="W30" s="20">
        <f t="shared" si="1"/>
        <v>0</v>
      </c>
      <c r="X30" s="20">
        <f t="shared" si="2"/>
        <v>28.866666666666664</v>
      </c>
      <c r="Y30" s="67">
        <f t="shared" si="3"/>
        <v>28.666666666666668</v>
      </c>
      <c r="Z30" s="117"/>
      <c r="AA30" s="106"/>
      <c r="AB30" s="106"/>
      <c r="AC30" s="106"/>
      <c r="AD30" s="106"/>
      <c r="AE30" s="106"/>
      <c r="AF30" s="106"/>
      <c r="AG30" s="106"/>
      <c r="AH30" s="106"/>
      <c r="AI30" s="108"/>
      <c r="AJ30" s="108"/>
    </row>
    <row r="31" spans="1:36" s="50" customFormat="1" ht="18.75" x14ac:dyDescent="0.25">
      <c r="A31" s="111"/>
      <c r="B31" s="114"/>
      <c r="C31" s="133"/>
      <c r="D31" s="133"/>
      <c r="E31" s="383" t="s">
        <v>817</v>
      </c>
      <c r="F31" s="383"/>
      <c r="G31" s="383"/>
      <c r="H31" s="383"/>
      <c r="I31" s="383"/>
      <c r="J31" s="383"/>
      <c r="K31" s="383"/>
      <c r="L31" s="383">
        <v>120</v>
      </c>
      <c r="M31" s="383">
        <v>133.19999999999999</v>
      </c>
      <c r="N31" s="383">
        <v>121.2</v>
      </c>
      <c r="O31" s="383">
        <v>130</v>
      </c>
      <c r="P31" s="383">
        <v>135</v>
      </c>
      <c r="Q31" s="383">
        <v>125</v>
      </c>
      <c r="R31" s="384"/>
      <c r="S31" s="384"/>
      <c r="T31" s="384">
        <v>382</v>
      </c>
      <c r="U31" s="384">
        <v>380</v>
      </c>
      <c r="V31" s="20">
        <f t="shared" si="0"/>
        <v>0</v>
      </c>
      <c r="W31" s="20">
        <f t="shared" si="1"/>
        <v>0</v>
      </c>
      <c r="X31" s="20">
        <f t="shared" si="2"/>
        <v>124.8</v>
      </c>
      <c r="Y31" s="67">
        <f t="shared" si="3"/>
        <v>130</v>
      </c>
      <c r="Z31" s="117"/>
      <c r="AA31" s="106"/>
      <c r="AB31" s="106"/>
      <c r="AC31" s="106"/>
      <c r="AD31" s="106"/>
      <c r="AE31" s="106"/>
      <c r="AF31" s="106"/>
      <c r="AG31" s="106"/>
      <c r="AH31" s="106"/>
      <c r="AI31" s="108"/>
      <c r="AJ31" s="108"/>
    </row>
    <row r="32" spans="1:36" s="50" customFormat="1" ht="18.75" x14ac:dyDescent="0.25">
      <c r="A32" s="111"/>
      <c r="B32" s="114"/>
      <c r="C32" s="133"/>
      <c r="D32" s="133"/>
      <c r="E32" s="385" t="s">
        <v>818</v>
      </c>
      <c r="F32" s="385"/>
      <c r="G32" s="385"/>
      <c r="H32" s="385"/>
      <c r="I32" s="385"/>
      <c r="J32" s="385"/>
      <c r="K32" s="385"/>
      <c r="L32" s="385">
        <v>176.2</v>
      </c>
      <c r="M32" s="385">
        <v>178</v>
      </c>
      <c r="N32" s="385">
        <v>178.2</v>
      </c>
      <c r="O32" s="385">
        <v>170</v>
      </c>
      <c r="P32" s="385">
        <v>175</v>
      </c>
      <c r="Q32" s="385">
        <v>179</v>
      </c>
      <c r="R32" s="386"/>
      <c r="S32" s="386"/>
      <c r="T32" s="386">
        <v>382</v>
      </c>
      <c r="U32" s="386">
        <v>380</v>
      </c>
      <c r="V32" s="20">
        <f t="shared" si="0"/>
        <v>0</v>
      </c>
      <c r="W32" s="20">
        <f t="shared" si="1"/>
        <v>0</v>
      </c>
      <c r="X32" s="20">
        <f t="shared" si="2"/>
        <v>177.46666666666667</v>
      </c>
      <c r="Y32" s="67">
        <f t="shared" si="3"/>
        <v>174.66666666666666</v>
      </c>
      <c r="Z32" s="117"/>
      <c r="AA32" s="106"/>
      <c r="AB32" s="106"/>
      <c r="AC32" s="106"/>
      <c r="AD32" s="106"/>
      <c r="AE32" s="106"/>
      <c r="AF32" s="106"/>
      <c r="AG32" s="106"/>
      <c r="AH32" s="106"/>
      <c r="AI32" s="108"/>
      <c r="AJ32" s="108"/>
    </row>
    <row r="33" spans="1:36" s="50" customFormat="1" ht="18.75" x14ac:dyDescent="0.25">
      <c r="A33" s="111"/>
      <c r="B33" s="114"/>
      <c r="C33" s="133"/>
      <c r="D33" s="133"/>
      <c r="E33" s="383" t="s">
        <v>819</v>
      </c>
      <c r="F33" s="383"/>
      <c r="G33" s="383"/>
      <c r="H33" s="383"/>
      <c r="I33" s="383"/>
      <c r="J33" s="383"/>
      <c r="K33" s="383"/>
      <c r="L33" s="383">
        <v>0.1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4"/>
      <c r="S33" s="384"/>
      <c r="T33" s="384">
        <v>382</v>
      </c>
      <c r="U33" s="384">
        <v>380</v>
      </c>
      <c r="V33" s="20">
        <f t="shared" si="0"/>
        <v>0</v>
      </c>
      <c r="W33" s="20">
        <f t="shared" si="1"/>
        <v>0</v>
      </c>
      <c r="X33" s="20">
        <f t="shared" si="2"/>
        <v>0.1</v>
      </c>
      <c r="Y33" s="67">
        <f t="shared" si="3"/>
        <v>0</v>
      </c>
      <c r="Z33" s="117"/>
      <c r="AA33" s="106"/>
      <c r="AB33" s="106"/>
      <c r="AC33" s="106"/>
      <c r="AD33" s="106"/>
      <c r="AE33" s="106"/>
      <c r="AF33" s="106"/>
      <c r="AG33" s="106"/>
      <c r="AH33" s="106"/>
      <c r="AI33" s="108"/>
      <c r="AJ33" s="108"/>
    </row>
    <row r="34" spans="1:36" s="50" customFormat="1" ht="18.75" x14ac:dyDescent="0.25">
      <c r="A34" s="111"/>
      <c r="B34" s="114"/>
      <c r="C34" s="133"/>
      <c r="D34" s="133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6"/>
      <c r="S34" s="386"/>
      <c r="T34" s="386"/>
      <c r="U34" s="386"/>
      <c r="V34" s="20">
        <f t="shared" si="0"/>
        <v>0</v>
      </c>
      <c r="W34" s="20">
        <f t="shared" si="1"/>
        <v>0</v>
      </c>
      <c r="X34" s="20">
        <f t="shared" si="2"/>
        <v>0</v>
      </c>
      <c r="Y34" s="67">
        <f t="shared" si="3"/>
        <v>0</v>
      </c>
      <c r="Z34" s="117"/>
      <c r="AA34" s="106"/>
      <c r="AB34" s="106"/>
      <c r="AC34" s="106"/>
      <c r="AD34" s="106"/>
      <c r="AE34" s="106"/>
      <c r="AF34" s="106"/>
      <c r="AG34" s="106"/>
      <c r="AH34" s="106"/>
      <c r="AI34" s="108"/>
      <c r="AJ34" s="108"/>
    </row>
    <row r="35" spans="1:36" s="50" customFormat="1" ht="19.5" thickBot="1" x14ac:dyDescent="0.3">
      <c r="A35" s="112"/>
      <c r="B35" s="115"/>
      <c r="C35" s="134"/>
      <c r="D35" s="134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0"/>
      <c r="S35" s="390"/>
      <c r="T35" s="390"/>
      <c r="U35" s="390"/>
      <c r="V35" s="21">
        <f t="shared" si="0"/>
        <v>0</v>
      </c>
      <c r="W35" s="21">
        <f t="shared" si="1"/>
        <v>0</v>
      </c>
      <c r="X35" s="21">
        <f t="shared" si="2"/>
        <v>0</v>
      </c>
      <c r="Y35" s="68">
        <f t="shared" si="3"/>
        <v>0</v>
      </c>
      <c r="Z35" s="118"/>
      <c r="AA35" s="104"/>
      <c r="AB35" s="104"/>
      <c r="AC35" s="104"/>
      <c r="AD35" s="104"/>
      <c r="AE35" s="104"/>
      <c r="AF35" s="104"/>
      <c r="AG35" s="104"/>
      <c r="AH35" s="104"/>
      <c r="AI35" s="109"/>
      <c r="AJ35" s="109"/>
    </row>
    <row r="36" spans="1:36" s="50" customFormat="1" ht="47.25" x14ac:dyDescent="0.25">
      <c r="A36" s="123">
        <v>4</v>
      </c>
      <c r="B36" s="124" t="s">
        <v>29</v>
      </c>
      <c r="C36" s="132" t="s">
        <v>824</v>
      </c>
      <c r="D36" s="132">
        <f>250*0.9</f>
        <v>225</v>
      </c>
      <c r="E36" s="392" t="s">
        <v>820</v>
      </c>
      <c r="F36" s="392"/>
      <c r="G36" s="392"/>
      <c r="H36" s="392"/>
      <c r="I36" s="392"/>
      <c r="J36" s="392"/>
      <c r="K36" s="392"/>
      <c r="L36" s="392">
        <v>27.3</v>
      </c>
      <c r="M36" s="392">
        <v>58.2</v>
      </c>
      <c r="N36" s="392">
        <v>55.4</v>
      </c>
      <c r="O36" s="392">
        <v>32.299999999999997</v>
      </c>
      <c r="P36" s="392">
        <v>42.5</v>
      </c>
      <c r="Q36" s="392">
        <v>58.2</v>
      </c>
      <c r="R36" s="392"/>
      <c r="S36" s="392"/>
      <c r="T36" s="392">
        <v>379</v>
      </c>
      <c r="U36" s="392">
        <v>380</v>
      </c>
      <c r="V36" s="38">
        <f t="shared" si="0"/>
        <v>0</v>
      </c>
      <c r="W36" s="38">
        <f t="shared" si="1"/>
        <v>0</v>
      </c>
      <c r="X36" s="38">
        <f t="shared" si="2"/>
        <v>46.966666666666669</v>
      </c>
      <c r="Y36" s="73">
        <f t="shared" si="3"/>
        <v>44.333333333333336</v>
      </c>
      <c r="Z36" s="221">
        <f>SUM(V36:V40)</f>
        <v>0</v>
      </c>
      <c r="AA36" s="219">
        <f>SUM(W36:W40)</f>
        <v>0</v>
      </c>
      <c r="AB36" s="219">
        <f>SUM(X36:X40)</f>
        <v>100.36666666666666</v>
      </c>
      <c r="AC36" s="219">
        <f>SUM(Y36:Y40)</f>
        <v>93.26666666666668</v>
      </c>
      <c r="AD36" s="210">
        <f t="shared" ref="AD36" si="10">Z36*0.38*0.9*SQRT(3)</f>
        <v>0</v>
      </c>
      <c r="AE36" s="210">
        <f t="shared" si="4"/>
        <v>0</v>
      </c>
      <c r="AF36" s="210">
        <f t="shared" si="4"/>
        <v>59.453336790124737</v>
      </c>
      <c r="AG36" s="210">
        <f t="shared" si="4"/>
        <v>55.247571019185997</v>
      </c>
      <c r="AH36" s="219">
        <f>MAX(Z36:AC40)</f>
        <v>100.36666666666666</v>
      </c>
      <c r="AI36" s="213">
        <f t="shared" ref="AI36" si="11">AH36*0.38*0.9*SQRT(3)</f>
        <v>59.453336790124737</v>
      </c>
      <c r="AJ36" s="213">
        <f>D36-AI36</f>
        <v>165.54666320987525</v>
      </c>
    </row>
    <row r="37" spans="1:36" s="50" customFormat="1" ht="15.75" x14ac:dyDescent="0.25">
      <c r="A37" s="111"/>
      <c r="B37" s="114"/>
      <c r="C37" s="133"/>
      <c r="D37" s="133"/>
      <c r="E37" s="383" t="s">
        <v>821</v>
      </c>
      <c r="F37" s="383"/>
      <c r="G37" s="383"/>
      <c r="H37" s="383"/>
      <c r="I37" s="383"/>
      <c r="J37" s="383"/>
      <c r="K37" s="383"/>
      <c r="L37" s="383">
        <v>6.6</v>
      </c>
      <c r="M37" s="383">
        <v>16.7</v>
      </c>
      <c r="N37" s="383">
        <v>49.9</v>
      </c>
      <c r="O37" s="383">
        <v>5</v>
      </c>
      <c r="P37" s="383">
        <v>12.3</v>
      </c>
      <c r="Q37" s="383">
        <v>45.1</v>
      </c>
      <c r="R37" s="394"/>
      <c r="S37" s="394"/>
      <c r="T37" s="394">
        <v>379</v>
      </c>
      <c r="U37" s="394">
        <v>380</v>
      </c>
      <c r="V37" s="34">
        <f t="shared" si="0"/>
        <v>0</v>
      </c>
      <c r="W37" s="34">
        <f t="shared" si="1"/>
        <v>0</v>
      </c>
      <c r="X37" s="34">
        <f t="shared" si="2"/>
        <v>24.399999999999995</v>
      </c>
      <c r="Y37" s="74">
        <f t="shared" si="3"/>
        <v>20.8</v>
      </c>
      <c r="Z37" s="217"/>
      <c r="AA37" s="211"/>
      <c r="AB37" s="211"/>
      <c r="AC37" s="211"/>
      <c r="AD37" s="211"/>
      <c r="AE37" s="211"/>
      <c r="AF37" s="211"/>
      <c r="AG37" s="211"/>
      <c r="AH37" s="211"/>
      <c r="AI37" s="214"/>
      <c r="AJ37" s="214"/>
    </row>
    <row r="38" spans="1:36" s="50" customFormat="1" ht="31.5" x14ac:dyDescent="0.25">
      <c r="A38" s="111"/>
      <c r="B38" s="114"/>
      <c r="C38" s="133"/>
      <c r="D38" s="133"/>
      <c r="E38" s="385" t="s">
        <v>822</v>
      </c>
      <c r="F38" s="385"/>
      <c r="G38" s="385"/>
      <c r="H38" s="385"/>
      <c r="I38" s="385"/>
      <c r="J38" s="385"/>
      <c r="K38" s="385"/>
      <c r="L38" s="385">
        <v>23.4</v>
      </c>
      <c r="M38" s="385">
        <v>32.6</v>
      </c>
      <c r="N38" s="385">
        <v>31</v>
      </c>
      <c r="O38" s="385">
        <v>25.2</v>
      </c>
      <c r="P38" s="385">
        <v>35.200000000000003</v>
      </c>
      <c r="Q38" s="385">
        <v>24</v>
      </c>
      <c r="R38" s="385"/>
      <c r="S38" s="385"/>
      <c r="T38" s="385">
        <v>379</v>
      </c>
      <c r="U38" s="385">
        <v>380</v>
      </c>
      <c r="V38" s="34">
        <f t="shared" si="0"/>
        <v>0</v>
      </c>
      <c r="W38" s="34">
        <f t="shared" si="1"/>
        <v>0</v>
      </c>
      <c r="X38" s="34">
        <f t="shared" si="2"/>
        <v>29</v>
      </c>
      <c r="Y38" s="74">
        <f t="shared" si="3"/>
        <v>28.133333333333336</v>
      </c>
      <c r="Z38" s="217"/>
      <c r="AA38" s="211"/>
      <c r="AB38" s="211"/>
      <c r="AC38" s="211"/>
      <c r="AD38" s="211"/>
      <c r="AE38" s="211"/>
      <c r="AF38" s="211"/>
      <c r="AG38" s="211"/>
      <c r="AH38" s="211"/>
      <c r="AI38" s="214"/>
      <c r="AJ38" s="214"/>
    </row>
    <row r="39" spans="1:36" s="50" customFormat="1" ht="31.5" x14ac:dyDescent="0.25">
      <c r="A39" s="111"/>
      <c r="B39" s="114"/>
      <c r="C39" s="133"/>
      <c r="D39" s="133"/>
      <c r="E39" s="383" t="s">
        <v>823</v>
      </c>
      <c r="F39" s="383"/>
      <c r="G39" s="383"/>
      <c r="H39" s="383"/>
      <c r="I39" s="383"/>
      <c r="J39" s="383"/>
      <c r="K39" s="383"/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94"/>
      <c r="S39" s="394"/>
      <c r="T39" s="394">
        <v>379</v>
      </c>
      <c r="U39" s="394">
        <v>380</v>
      </c>
      <c r="V39" s="34">
        <f t="shared" si="0"/>
        <v>0</v>
      </c>
      <c r="W39" s="34">
        <f t="shared" si="1"/>
        <v>0</v>
      </c>
      <c r="X39" s="34">
        <f t="shared" si="2"/>
        <v>0</v>
      </c>
      <c r="Y39" s="74">
        <f t="shared" si="3"/>
        <v>0</v>
      </c>
      <c r="Z39" s="217"/>
      <c r="AA39" s="211"/>
      <c r="AB39" s="211"/>
      <c r="AC39" s="211"/>
      <c r="AD39" s="211"/>
      <c r="AE39" s="211"/>
      <c r="AF39" s="211"/>
      <c r="AG39" s="211"/>
      <c r="AH39" s="211"/>
      <c r="AI39" s="214"/>
      <c r="AJ39" s="214"/>
    </row>
    <row r="40" spans="1:36" s="50" customFormat="1" ht="16.5" thickBot="1" x14ac:dyDescent="0.3">
      <c r="A40" s="112"/>
      <c r="B40" s="115"/>
      <c r="C40" s="134"/>
      <c r="D40" s="134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6"/>
      <c r="S40" s="396"/>
      <c r="T40" s="396"/>
      <c r="U40" s="396"/>
      <c r="V40" s="35">
        <f t="shared" si="0"/>
        <v>0</v>
      </c>
      <c r="W40" s="35">
        <f t="shared" si="1"/>
        <v>0</v>
      </c>
      <c r="X40" s="35">
        <f t="shared" si="2"/>
        <v>0</v>
      </c>
      <c r="Y40" s="75">
        <f t="shared" si="3"/>
        <v>0</v>
      </c>
      <c r="Z40" s="218"/>
      <c r="AA40" s="212"/>
      <c r="AB40" s="212"/>
      <c r="AC40" s="212"/>
      <c r="AD40" s="212"/>
      <c r="AE40" s="212"/>
      <c r="AF40" s="212"/>
      <c r="AG40" s="212"/>
      <c r="AH40" s="212"/>
      <c r="AI40" s="215"/>
      <c r="AJ40" s="215"/>
    </row>
    <row r="41" spans="1:36" s="50" customFormat="1" ht="15.75" x14ac:dyDescent="0.25">
      <c r="A41" s="123">
        <v>5</v>
      </c>
      <c r="B41" s="124" t="s">
        <v>37</v>
      </c>
      <c r="C41" s="132" t="s">
        <v>830</v>
      </c>
      <c r="D41" s="132">
        <f>(400+160)*0.9</f>
        <v>504</v>
      </c>
      <c r="E41" s="392" t="s">
        <v>825</v>
      </c>
      <c r="F41" s="392"/>
      <c r="G41" s="392"/>
      <c r="H41" s="392"/>
      <c r="I41" s="392"/>
      <c r="J41" s="392"/>
      <c r="K41" s="392"/>
      <c r="L41" s="392">
        <v>40.4</v>
      </c>
      <c r="M41" s="392">
        <v>49.2</v>
      </c>
      <c r="N41" s="392">
        <v>40.1</v>
      </c>
      <c r="O41" s="392">
        <v>42.2</v>
      </c>
      <c r="P41" s="392">
        <v>48</v>
      </c>
      <c r="Q41" s="392">
        <v>43.2</v>
      </c>
      <c r="R41" s="392"/>
      <c r="S41" s="392"/>
      <c r="T41" s="392">
        <v>382</v>
      </c>
      <c r="U41" s="392">
        <v>380</v>
      </c>
      <c r="V41" s="38">
        <f t="shared" si="0"/>
        <v>0</v>
      </c>
      <c r="W41" s="38">
        <f t="shared" si="1"/>
        <v>0</v>
      </c>
      <c r="X41" s="38">
        <f t="shared" si="2"/>
        <v>43.233333333333327</v>
      </c>
      <c r="Y41" s="73">
        <f t="shared" si="3"/>
        <v>44.466666666666669</v>
      </c>
      <c r="Z41" s="221">
        <f>SUM(V41:V45)</f>
        <v>0</v>
      </c>
      <c r="AA41" s="219">
        <f>SUM(W41:W45)</f>
        <v>0</v>
      </c>
      <c r="AB41" s="219">
        <f>SUM(X41:X45)</f>
        <v>204.48333333333335</v>
      </c>
      <c r="AC41" s="219">
        <f>SUM(Y41:Y45)</f>
        <v>204.55</v>
      </c>
      <c r="AD41" s="210">
        <f t="shared" ref="AD41:AG49" si="12">Z41*0.38*0.9*SQRT(3)</f>
        <v>0</v>
      </c>
      <c r="AE41" s="210">
        <f t="shared" si="12"/>
        <v>0</v>
      </c>
      <c r="AF41" s="210">
        <f t="shared" si="12"/>
        <v>121.12802874095659</v>
      </c>
      <c r="AG41" s="210">
        <f t="shared" si="12"/>
        <v>121.16751949936913</v>
      </c>
      <c r="AH41" s="219">
        <f>MAX(Z41:AC45)</f>
        <v>204.55</v>
      </c>
      <c r="AI41" s="213">
        <f t="shared" ref="AI41" si="13">AH41*0.38*0.9*SQRT(3)</f>
        <v>121.16751949936913</v>
      </c>
      <c r="AJ41" s="213">
        <f>D41-AI41</f>
        <v>382.83248050063088</v>
      </c>
    </row>
    <row r="42" spans="1:36" s="50" customFormat="1" ht="31.5" x14ac:dyDescent="0.25">
      <c r="A42" s="111"/>
      <c r="B42" s="114"/>
      <c r="C42" s="133"/>
      <c r="D42" s="133"/>
      <c r="E42" s="383" t="s">
        <v>826</v>
      </c>
      <c r="F42" s="383"/>
      <c r="G42" s="383"/>
      <c r="H42" s="383"/>
      <c r="I42" s="383"/>
      <c r="J42" s="383"/>
      <c r="K42" s="383"/>
      <c r="L42" s="383">
        <v>36.200000000000003</v>
      </c>
      <c r="M42" s="383">
        <v>47.4</v>
      </c>
      <c r="N42" s="383">
        <v>46.4</v>
      </c>
      <c r="O42" s="383">
        <v>38</v>
      </c>
      <c r="P42" s="383">
        <v>45.2</v>
      </c>
      <c r="Q42" s="383">
        <v>47.2</v>
      </c>
      <c r="R42" s="394"/>
      <c r="S42" s="394"/>
      <c r="T42" s="394">
        <v>382</v>
      </c>
      <c r="U42" s="394">
        <v>380</v>
      </c>
      <c r="V42" s="34">
        <f t="shared" si="0"/>
        <v>0</v>
      </c>
      <c r="W42" s="34">
        <f t="shared" si="1"/>
        <v>0</v>
      </c>
      <c r="X42" s="34">
        <f t="shared" si="2"/>
        <v>43.333333333333336</v>
      </c>
      <c r="Y42" s="74">
        <f t="shared" si="3"/>
        <v>43.466666666666669</v>
      </c>
      <c r="Z42" s="217"/>
      <c r="AA42" s="211"/>
      <c r="AB42" s="211"/>
      <c r="AC42" s="211"/>
      <c r="AD42" s="211"/>
      <c r="AE42" s="211"/>
      <c r="AF42" s="211"/>
      <c r="AG42" s="211"/>
      <c r="AH42" s="211"/>
      <c r="AI42" s="214"/>
      <c r="AJ42" s="214"/>
    </row>
    <row r="43" spans="1:36" s="50" customFormat="1" ht="15.75" x14ac:dyDescent="0.25">
      <c r="A43" s="111"/>
      <c r="B43" s="114"/>
      <c r="C43" s="133"/>
      <c r="D43" s="133"/>
      <c r="E43" s="385" t="s">
        <v>827</v>
      </c>
      <c r="F43" s="385"/>
      <c r="G43" s="385"/>
      <c r="H43" s="385"/>
      <c r="I43" s="385"/>
      <c r="J43" s="385"/>
      <c r="K43" s="385"/>
      <c r="L43" s="385">
        <v>12.6</v>
      </c>
      <c r="M43" s="385">
        <v>1.9</v>
      </c>
      <c r="N43" s="385">
        <v>2.1</v>
      </c>
      <c r="O43" s="385">
        <v>3.2</v>
      </c>
      <c r="P43" s="385">
        <v>1</v>
      </c>
      <c r="Q43" s="385">
        <v>0</v>
      </c>
      <c r="R43" s="395"/>
      <c r="S43" s="395"/>
      <c r="T43" s="395">
        <v>382</v>
      </c>
      <c r="U43" s="395">
        <v>380</v>
      </c>
      <c r="V43" s="34">
        <f t="shared" si="0"/>
        <v>0</v>
      </c>
      <c r="W43" s="34">
        <f t="shared" si="1"/>
        <v>0</v>
      </c>
      <c r="X43" s="34">
        <f t="shared" si="2"/>
        <v>5.5333333333333341</v>
      </c>
      <c r="Y43" s="74">
        <f t="shared" si="3"/>
        <v>2.1</v>
      </c>
      <c r="Z43" s="217"/>
      <c r="AA43" s="211"/>
      <c r="AB43" s="211"/>
      <c r="AC43" s="211"/>
      <c r="AD43" s="211"/>
      <c r="AE43" s="211"/>
      <c r="AF43" s="211"/>
      <c r="AG43" s="211"/>
      <c r="AH43" s="211"/>
      <c r="AI43" s="214"/>
      <c r="AJ43" s="214"/>
    </row>
    <row r="44" spans="1:36" s="50" customFormat="1" ht="15.75" x14ac:dyDescent="0.25">
      <c r="A44" s="111"/>
      <c r="B44" s="114"/>
      <c r="C44" s="133"/>
      <c r="D44" s="133"/>
      <c r="E44" s="383" t="s">
        <v>828</v>
      </c>
      <c r="F44" s="383"/>
      <c r="G44" s="383"/>
      <c r="H44" s="383"/>
      <c r="I44" s="383"/>
      <c r="J44" s="383"/>
      <c r="K44" s="383"/>
      <c r="L44" s="383">
        <v>6.3</v>
      </c>
      <c r="M44" s="383">
        <v>2.6</v>
      </c>
      <c r="N44" s="383">
        <v>0</v>
      </c>
      <c r="O44" s="383">
        <v>5.0999999999999996</v>
      </c>
      <c r="P44" s="383">
        <v>2.2000000000000002</v>
      </c>
      <c r="Q44" s="383">
        <v>0</v>
      </c>
      <c r="R44" s="394"/>
      <c r="S44" s="394"/>
      <c r="T44" s="394">
        <v>382</v>
      </c>
      <c r="U44" s="394">
        <v>380</v>
      </c>
      <c r="V44" s="34">
        <f t="shared" si="0"/>
        <v>0</v>
      </c>
      <c r="W44" s="34">
        <f t="shared" si="1"/>
        <v>0</v>
      </c>
      <c r="X44" s="34">
        <f t="shared" si="2"/>
        <v>4.45</v>
      </c>
      <c r="Y44" s="74">
        <f t="shared" si="3"/>
        <v>3.65</v>
      </c>
      <c r="Z44" s="217"/>
      <c r="AA44" s="211"/>
      <c r="AB44" s="211"/>
      <c r="AC44" s="211"/>
      <c r="AD44" s="211"/>
      <c r="AE44" s="211"/>
      <c r="AF44" s="211"/>
      <c r="AG44" s="211"/>
      <c r="AH44" s="211"/>
      <c r="AI44" s="214"/>
      <c r="AJ44" s="214"/>
    </row>
    <row r="45" spans="1:36" s="50" customFormat="1" ht="32.25" thickBot="1" x14ac:dyDescent="0.3">
      <c r="A45" s="111"/>
      <c r="B45" s="114"/>
      <c r="C45" s="133"/>
      <c r="D45" s="133"/>
      <c r="E45" s="385" t="s">
        <v>829</v>
      </c>
      <c r="F45" s="385"/>
      <c r="G45" s="385"/>
      <c r="H45" s="385"/>
      <c r="I45" s="385"/>
      <c r="J45" s="385"/>
      <c r="K45" s="385"/>
      <c r="L45" s="385">
        <v>73.400000000000006</v>
      </c>
      <c r="M45" s="385">
        <v>111.2</v>
      </c>
      <c r="N45" s="385">
        <v>139.19999999999999</v>
      </c>
      <c r="O45" s="385">
        <v>75.099999999999994</v>
      </c>
      <c r="P45" s="385">
        <v>115.2</v>
      </c>
      <c r="Q45" s="385">
        <v>142.30000000000001</v>
      </c>
      <c r="R45" s="395"/>
      <c r="S45" s="395"/>
      <c r="T45" s="395">
        <v>382</v>
      </c>
      <c r="U45" s="395">
        <v>380</v>
      </c>
      <c r="V45" s="34">
        <f t="shared" si="0"/>
        <v>0</v>
      </c>
      <c r="W45" s="34">
        <f t="shared" si="1"/>
        <v>0</v>
      </c>
      <c r="X45" s="34">
        <f t="shared" si="2"/>
        <v>107.93333333333334</v>
      </c>
      <c r="Y45" s="74">
        <f t="shared" si="3"/>
        <v>110.86666666666667</v>
      </c>
      <c r="Z45" s="217"/>
      <c r="AA45" s="211"/>
      <c r="AB45" s="211"/>
      <c r="AC45" s="211"/>
      <c r="AD45" s="211"/>
      <c r="AE45" s="211"/>
      <c r="AF45" s="211"/>
      <c r="AG45" s="211"/>
      <c r="AH45" s="211"/>
      <c r="AI45" s="214"/>
      <c r="AJ45" s="214"/>
    </row>
    <row r="46" spans="1:36" s="50" customFormat="1" ht="31.5" x14ac:dyDescent="0.25">
      <c r="A46" s="123">
        <v>6</v>
      </c>
      <c r="B46" s="124" t="s">
        <v>43</v>
      </c>
      <c r="C46" s="132" t="s">
        <v>19</v>
      </c>
      <c r="D46" s="133"/>
      <c r="E46" s="392" t="s">
        <v>831</v>
      </c>
      <c r="F46" s="392"/>
      <c r="G46" s="392"/>
      <c r="H46" s="392"/>
      <c r="I46" s="392"/>
      <c r="J46" s="392"/>
      <c r="K46" s="392"/>
      <c r="L46" s="392">
        <v>43.5</v>
      </c>
      <c r="M46" s="392">
        <v>19</v>
      </c>
      <c r="N46" s="392">
        <v>7.9</v>
      </c>
      <c r="O46" s="392">
        <v>45</v>
      </c>
      <c r="P46" s="392">
        <v>16</v>
      </c>
      <c r="Q46" s="392">
        <v>8</v>
      </c>
      <c r="R46" s="392"/>
      <c r="S46" s="392"/>
      <c r="T46" s="392">
        <v>380</v>
      </c>
      <c r="U46" s="392">
        <v>378</v>
      </c>
      <c r="V46" s="38">
        <f t="shared" si="0"/>
        <v>0</v>
      </c>
      <c r="W46" s="38">
        <f t="shared" si="1"/>
        <v>0</v>
      </c>
      <c r="X46" s="38">
        <f t="shared" si="2"/>
        <v>23.466666666666669</v>
      </c>
      <c r="Y46" s="73">
        <f t="shared" si="3"/>
        <v>23</v>
      </c>
      <c r="Z46" s="221">
        <f>SUM(V46:V48)</f>
        <v>0</v>
      </c>
      <c r="AA46" s="219">
        <f>SUM(W46:W48)</f>
        <v>0</v>
      </c>
      <c r="AB46" s="219">
        <f>SUM(X46:X48)</f>
        <v>80.233333333333348</v>
      </c>
      <c r="AC46" s="219">
        <f>SUM(Y46:Y48)</f>
        <v>72.7</v>
      </c>
      <c r="AD46" s="210">
        <f t="shared" ref="AD46" si="14">Z46*0.38*0.9*SQRT(3)</f>
        <v>0</v>
      </c>
      <c r="AE46" s="210">
        <f t="shared" si="12"/>
        <v>0</v>
      </c>
      <c r="AF46" s="210">
        <f t="shared" si="12"/>
        <v>47.527127749528489</v>
      </c>
      <c r="AG46" s="210">
        <f t="shared" si="12"/>
        <v>43.064672048908022</v>
      </c>
      <c r="AH46" s="219">
        <f>MAX(Z46:AC48)</f>
        <v>80.233333333333348</v>
      </c>
      <c r="AI46" s="213">
        <f t="shared" ref="AI46" si="15">AH46*0.38*0.9*SQRT(3)</f>
        <v>47.527127749528489</v>
      </c>
      <c r="AJ46" s="213">
        <f>D46-AI46</f>
        <v>-47.527127749528489</v>
      </c>
    </row>
    <row r="47" spans="1:36" s="50" customFormat="1" ht="31.5" x14ac:dyDescent="0.25">
      <c r="A47" s="111"/>
      <c r="B47" s="114"/>
      <c r="C47" s="133"/>
      <c r="D47" s="133"/>
      <c r="E47" s="385" t="s">
        <v>832</v>
      </c>
      <c r="F47" s="385"/>
      <c r="G47" s="385"/>
      <c r="H47" s="385"/>
      <c r="I47" s="385"/>
      <c r="J47" s="385"/>
      <c r="K47" s="385"/>
      <c r="L47" s="385">
        <v>43.5</v>
      </c>
      <c r="M47" s="385">
        <v>19</v>
      </c>
      <c r="N47" s="385">
        <v>41.9</v>
      </c>
      <c r="O47" s="385">
        <v>43</v>
      </c>
      <c r="P47" s="385">
        <v>12</v>
      </c>
      <c r="Q47" s="385">
        <v>25</v>
      </c>
      <c r="R47" s="395"/>
      <c r="S47" s="395"/>
      <c r="T47" s="395">
        <v>380</v>
      </c>
      <c r="U47" s="395">
        <v>378</v>
      </c>
      <c r="V47" s="34">
        <f t="shared" si="0"/>
        <v>0</v>
      </c>
      <c r="W47" s="34">
        <f t="shared" si="1"/>
        <v>0</v>
      </c>
      <c r="X47" s="34">
        <f t="shared" si="2"/>
        <v>34.800000000000004</v>
      </c>
      <c r="Y47" s="74">
        <f t="shared" si="3"/>
        <v>26.666666666666668</v>
      </c>
      <c r="Z47" s="217"/>
      <c r="AA47" s="211"/>
      <c r="AB47" s="211"/>
      <c r="AC47" s="211"/>
      <c r="AD47" s="211"/>
      <c r="AE47" s="211"/>
      <c r="AF47" s="211"/>
      <c r="AG47" s="211"/>
      <c r="AH47" s="211"/>
      <c r="AI47" s="214"/>
      <c r="AJ47" s="214"/>
    </row>
    <row r="48" spans="1:36" s="50" customFormat="1" ht="32.25" thickBot="1" x14ac:dyDescent="0.3">
      <c r="A48" s="112"/>
      <c r="B48" s="115"/>
      <c r="C48" s="134"/>
      <c r="D48" s="134"/>
      <c r="E48" s="391" t="s">
        <v>833</v>
      </c>
      <c r="F48" s="391"/>
      <c r="G48" s="391"/>
      <c r="H48" s="391"/>
      <c r="I48" s="391"/>
      <c r="J48" s="391"/>
      <c r="K48" s="391"/>
      <c r="L48" s="391">
        <v>22</v>
      </c>
      <c r="M48" s="391">
        <v>21.7</v>
      </c>
      <c r="N48" s="391">
        <v>22.2</v>
      </c>
      <c r="O48" s="391">
        <v>24</v>
      </c>
      <c r="P48" s="391">
        <v>22</v>
      </c>
      <c r="Q48" s="391">
        <v>23.1</v>
      </c>
      <c r="R48" s="396"/>
      <c r="S48" s="396"/>
      <c r="T48" s="396">
        <v>380</v>
      </c>
      <c r="U48" s="396">
        <v>378</v>
      </c>
      <c r="V48" s="35">
        <f t="shared" si="0"/>
        <v>0</v>
      </c>
      <c r="W48" s="35">
        <f t="shared" si="1"/>
        <v>0</v>
      </c>
      <c r="X48" s="35">
        <f t="shared" si="2"/>
        <v>21.966666666666669</v>
      </c>
      <c r="Y48" s="75">
        <f t="shared" si="3"/>
        <v>23.033333333333331</v>
      </c>
      <c r="Z48" s="218"/>
      <c r="AA48" s="212"/>
      <c r="AB48" s="212"/>
      <c r="AC48" s="212"/>
      <c r="AD48" s="212"/>
      <c r="AE48" s="212"/>
      <c r="AF48" s="212"/>
      <c r="AG48" s="212"/>
      <c r="AH48" s="212"/>
      <c r="AI48" s="215"/>
      <c r="AJ48" s="215"/>
    </row>
    <row r="49" spans="1:36" s="50" customFormat="1" ht="31.5" x14ac:dyDescent="0.25">
      <c r="A49" s="123">
        <v>7</v>
      </c>
      <c r="B49" s="124" t="s">
        <v>47</v>
      </c>
      <c r="C49" s="119" t="s">
        <v>133</v>
      </c>
      <c r="D49" s="119">
        <f>100*0.9</f>
        <v>90</v>
      </c>
      <c r="E49" s="392" t="s">
        <v>834</v>
      </c>
      <c r="F49" s="392"/>
      <c r="G49" s="392"/>
      <c r="H49" s="392"/>
      <c r="I49" s="392"/>
      <c r="J49" s="392"/>
      <c r="K49" s="392"/>
      <c r="L49" s="392">
        <v>14.1</v>
      </c>
      <c r="M49" s="392">
        <v>3.1</v>
      </c>
      <c r="N49" s="392">
        <v>2.7</v>
      </c>
      <c r="O49" s="392">
        <v>16.2</v>
      </c>
      <c r="P49" s="392">
        <v>5</v>
      </c>
      <c r="Q49" s="392">
        <v>2</v>
      </c>
      <c r="R49" s="392"/>
      <c r="S49" s="392"/>
      <c r="T49" s="392">
        <v>382</v>
      </c>
      <c r="U49" s="392">
        <v>382</v>
      </c>
      <c r="V49" s="38">
        <f t="shared" si="0"/>
        <v>0</v>
      </c>
      <c r="W49" s="38">
        <f t="shared" si="1"/>
        <v>0</v>
      </c>
      <c r="X49" s="38">
        <f t="shared" si="2"/>
        <v>6.6333333333333329</v>
      </c>
      <c r="Y49" s="73">
        <f t="shared" si="3"/>
        <v>7.7333333333333334</v>
      </c>
      <c r="Z49" s="221">
        <f>SUM(V49:V54)</f>
        <v>0</v>
      </c>
      <c r="AA49" s="219">
        <f>SUM(W49:W54)</f>
        <v>0</v>
      </c>
      <c r="AB49" s="219">
        <f>SUM(X49:X54)</f>
        <v>40.800000000000004</v>
      </c>
      <c r="AC49" s="219">
        <f>SUM(Y49:Y54)</f>
        <v>46.400000000000006</v>
      </c>
      <c r="AD49" s="210">
        <f t="shared" ref="AD49" si="16">Z49*0.38*0.9*SQRT(3)</f>
        <v>0</v>
      </c>
      <c r="AE49" s="210">
        <f t="shared" si="12"/>
        <v>0</v>
      </c>
      <c r="AF49" s="210">
        <f t="shared" si="12"/>
        <v>24.168344148493087</v>
      </c>
      <c r="AG49" s="210">
        <f t="shared" si="12"/>
        <v>27.485567855149</v>
      </c>
      <c r="AH49" s="219">
        <f>MAX(Z49:AC54)</f>
        <v>46.400000000000006</v>
      </c>
      <c r="AI49" s="213">
        <f t="shared" ref="AI49" si="17">AH49*0.38*0.9*SQRT(3)</f>
        <v>27.485567855149</v>
      </c>
      <c r="AJ49" s="213">
        <f>D49-AI49</f>
        <v>62.514432144851</v>
      </c>
    </row>
    <row r="50" spans="1:36" s="50" customFormat="1" ht="15.75" x14ac:dyDescent="0.25">
      <c r="A50" s="111"/>
      <c r="B50" s="114"/>
      <c r="C50" s="120"/>
      <c r="D50" s="120"/>
      <c r="E50" s="383" t="s">
        <v>835</v>
      </c>
      <c r="F50" s="383"/>
      <c r="G50" s="383"/>
      <c r="H50" s="383"/>
      <c r="I50" s="383"/>
      <c r="J50" s="383"/>
      <c r="K50" s="383"/>
      <c r="L50" s="383">
        <v>36.200000000000003</v>
      </c>
      <c r="M50" s="383">
        <v>1</v>
      </c>
      <c r="N50" s="383">
        <v>0.9</v>
      </c>
      <c r="O50" s="383">
        <v>35</v>
      </c>
      <c r="P50" s="383">
        <v>3</v>
      </c>
      <c r="Q50" s="383">
        <v>0</v>
      </c>
      <c r="R50" s="394"/>
      <c r="S50" s="394"/>
      <c r="T50" s="394">
        <v>382</v>
      </c>
      <c r="U50" s="394">
        <v>382</v>
      </c>
      <c r="V50" s="34">
        <f t="shared" si="0"/>
        <v>0</v>
      </c>
      <c r="W50" s="34">
        <f t="shared" si="1"/>
        <v>0</v>
      </c>
      <c r="X50" s="34">
        <f t="shared" si="2"/>
        <v>12.700000000000001</v>
      </c>
      <c r="Y50" s="74">
        <f t="shared" si="3"/>
        <v>19</v>
      </c>
      <c r="Z50" s="217"/>
      <c r="AA50" s="211"/>
      <c r="AB50" s="211"/>
      <c r="AC50" s="211"/>
      <c r="AD50" s="211"/>
      <c r="AE50" s="211"/>
      <c r="AF50" s="211"/>
      <c r="AG50" s="211"/>
      <c r="AH50" s="211"/>
      <c r="AI50" s="214"/>
      <c r="AJ50" s="214"/>
    </row>
    <row r="51" spans="1:36" s="50" customFormat="1" ht="15.75" x14ac:dyDescent="0.25">
      <c r="A51" s="111"/>
      <c r="B51" s="114"/>
      <c r="C51" s="120"/>
      <c r="D51" s="120"/>
      <c r="E51" s="385" t="s">
        <v>836</v>
      </c>
      <c r="F51" s="385"/>
      <c r="G51" s="385"/>
      <c r="H51" s="385"/>
      <c r="I51" s="385"/>
      <c r="J51" s="385"/>
      <c r="K51" s="385"/>
      <c r="L51" s="385">
        <v>33.5</v>
      </c>
      <c r="M51" s="385">
        <v>6.4</v>
      </c>
      <c r="N51" s="385">
        <v>24.5</v>
      </c>
      <c r="O51" s="385">
        <v>32</v>
      </c>
      <c r="P51" s="385">
        <v>5</v>
      </c>
      <c r="Q51" s="385">
        <v>22</v>
      </c>
      <c r="R51" s="395"/>
      <c r="S51" s="395"/>
      <c r="T51" s="395">
        <v>382</v>
      </c>
      <c r="U51" s="395">
        <v>382</v>
      </c>
      <c r="V51" s="34">
        <f t="shared" si="0"/>
        <v>0</v>
      </c>
      <c r="W51" s="34">
        <f t="shared" si="1"/>
        <v>0</v>
      </c>
      <c r="X51" s="34">
        <f t="shared" si="2"/>
        <v>21.466666666666669</v>
      </c>
      <c r="Y51" s="74">
        <f t="shared" si="3"/>
        <v>19.666666666666668</v>
      </c>
      <c r="Z51" s="217"/>
      <c r="AA51" s="211"/>
      <c r="AB51" s="211"/>
      <c r="AC51" s="211"/>
      <c r="AD51" s="211"/>
      <c r="AE51" s="211"/>
      <c r="AF51" s="211"/>
      <c r="AG51" s="211"/>
      <c r="AH51" s="211"/>
      <c r="AI51" s="214"/>
      <c r="AJ51" s="214"/>
    </row>
    <row r="52" spans="1:36" s="50" customFormat="1" ht="15.75" x14ac:dyDescent="0.25">
      <c r="A52" s="111"/>
      <c r="B52" s="114"/>
      <c r="C52" s="120"/>
      <c r="D52" s="120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94"/>
      <c r="S52" s="394"/>
      <c r="T52" s="394"/>
      <c r="U52" s="394"/>
      <c r="V52" s="34">
        <f t="shared" si="0"/>
        <v>0</v>
      </c>
      <c r="W52" s="34">
        <f t="shared" si="1"/>
        <v>0</v>
      </c>
      <c r="X52" s="34">
        <f t="shared" si="2"/>
        <v>0</v>
      </c>
      <c r="Y52" s="74">
        <f t="shared" si="3"/>
        <v>0</v>
      </c>
      <c r="Z52" s="217"/>
      <c r="AA52" s="211"/>
      <c r="AB52" s="211"/>
      <c r="AC52" s="211"/>
      <c r="AD52" s="211"/>
      <c r="AE52" s="211"/>
      <c r="AF52" s="211"/>
      <c r="AG52" s="211"/>
      <c r="AH52" s="211"/>
      <c r="AI52" s="214"/>
      <c r="AJ52" s="214"/>
    </row>
    <row r="53" spans="1:36" s="50" customFormat="1" ht="15.75" x14ac:dyDescent="0.25">
      <c r="A53" s="111"/>
      <c r="B53" s="114"/>
      <c r="C53" s="120"/>
      <c r="D53" s="120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95"/>
      <c r="S53" s="395"/>
      <c r="T53" s="395"/>
      <c r="U53" s="395"/>
      <c r="V53" s="34">
        <f t="shared" si="0"/>
        <v>0</v>
      </c>
      <c r="W53" s="34">
        <f t="shared" si="1"/>
        <v>0</v>
      </c>
      <c r="X53" s="34">
        <f t="shared" si="2"/>
        <v>0</v>
      </c>
      <c r="Y53" s="74">
        <f t="shared" si="3"/>
        <v>0</v>
      </c>
      <c r="Z53" s="217"/>
      <c r="AA53" s="211"/>
      <c r="AB53" s="211"/>
      <c r="AC53" s="211"/>
      <c r="AD53" s="211"/>
      <c r="AE53" s="211"/>
      <c r="AF53" s="211"/>
      <c r="AG53" s="211"/>
      <c r="AH53" s="211"/>
      <c r="AI53" s="214"/>
      <c r="AJ53" s="214"/>
    </row>
    <row r="54" spans="1:36" s="50" customFormat="1" ht="16.5" thickBot="1" x14ac:dyDescent="0.3">
      <c r="A54" s="112"/>
      <c r="B54" s="115"/>
      <c r="C54" s="121"/>
      <c r="D54" s="12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6"/>
      <c r="S54" s="396"/>
      <c r="T54" s="396"/>
      <c r="U54" s="396"/>
      <c r="V54" s="35">
        <f t="shared" si="0"/>
        <v>0</v>
      </c>
      <c r="W54" s="35">
        <f t="shared" si="1"/>
        <v>0</v>
      </c>
      <c r="X54" s="35">
        <f t="shared" si="2"/>
        <v>0</v>
      </c>
      <c r="Y54" s="75">
        <f t="shared" si="3"/>
        <v>0</v>
      </c>
      <c r="Z54" s="218"/>
      <c r="AA54" s="212"/>
      <c r="AB54" s="212"/>
      <c r="AC54" s="212"/>
      <c r="AD54" s="212"/>
      <c r="AE54" s="212"/>
      <c r="AF54" s="212"/>
      <c r="AG54" s="212"/>
      <c r="AH54" s="212"/>
      <c r="AI54" s="215"/>
      <c r="AJ54" s="215"/>
    </row>
    <row r="55" spans="1:36" s="50" customFormat="1" ht="15.75" x14ac:dyDescent="0.25">
      <c r="A55" s="123">
        <v>8</v>
      </c>
      <c r="B55" s="124" t="s">
        <v>50</v>
      </c>
      <c r="C55" s="132" t="s">
        <v>92</v>
      </c>
      <c r="D55" s="132">
        <f>400*0.9</f>
        <v>360</v>
      </c>
      <c r="E55" s="392" t="s">
        <v>837</v>
      </c>
      <c r="F55" s="392"/>
      <c r="G55" s="392"/>
      <c r="H55" s="392"/>
      <c r="I55" s="392"/>
      <c r="J55" s="392"/>
      <c r="K55" s="392"/>
      <c r="L55" s="392">
        <v>10</v>
      </c>
      <c r="M55" s="392">
        <v>5.2</v>
      </c>
      <c r="N55" s="392">
        <v>6.1</v>
      </c>
      <c r="O55" s="392">
        <v>5</v>
      </c>
      <c r="P55" s="392">
        <v>2.2000000000000002</v>
      </c>
      <c r="Q55" s="392">
        <v>0</v>
      </c>
      <c r="R55" s="392"/>
      <c r="S55" s="392"/>
      <c r="T55" s="392">
        <v>382</v>
      </c>
      <c r="U55" s="392">
        <v>385</v>
      </c>
      <c r="V55" s="38">
        <f t="shared" si="0"/>
        <v>0</v>
      </c>
      <c r="W55" s="38">
        <f t="shared" si="1"/>
        <v>0</v>
      </c>
      <c r="X55" s="38">
        <f t="shared" si="2"/>
        <v>7.0999999999999988</v>
      </c>
      <c r="Y55" s="73">
        <f t="shared" si="3"/>
        <v>3.6</v>
      </c>
      <c r="Z55" s="221">
        <f>SUM(V55:V60)</f>
        <v>0</v>
      </c>
      <c r="AA55" s="219">
        <f>SUM(W55:W60)</f>
        <v>0</v>
      </c>
      <c r="AB55" s="219">
        <f>SUM(X55:X60)</f>
        <v>22.666666666666664</v>
      </c>
      <c r="AC55" s="219">
        <f>SUM(Y55:Y60)</f>
        <v>17.066666666666666</v>
      </c>
      <c r="AD55" s="210">
        <f t="shared" ref="AD55:AG55" si="18">Z55*0.38*0.9*SQRT(3)</f>
        <v>0</v>
      </c>
      <c r="AE55" s="210">
        <f t="shared" si="18"/>
        <v>0</v>
      </c>
      <c r="AF55" s="210">
        <f t="shared" si="18"/>
        <v>13.426857860273936</v>
      </c>
      <c r="AG55" s="210">
        <f t="shared" si="18"/>
        <v>10.109634153618023</v>
      </c>
      <c r="AH55" s="219">
        <f>MAX(Z55:AC60)</f>
        <v>22.666666666666664</v>
      </c>
      <c r="AI55" s="213">
        <f t="shared" ref="AI55" si="19">AH55*0.38*0.9*SQRT(3)</f>
        <v>13.426857860273936</v>
      </c>
      <c r="AJ55" s="213">
        <f>D55-AI55</f>
        <v>346.57314213972609</v>
      </c>
    </row>
    <row r="56" spans="1:36" s="50" customFormat="1" ht="31.5" x14ac:dyDescent="0.25">
      <c r="A56" s="111"/>
      <c r="B56" s="114"/>
      <c r="C56" s="133"/>
      <c r="D56" s="133"/>
      <c r="E56" s="383" t="s">
        <v>838</v>
      </c>
      <c r="F56" s="383"/>
      <c r="G56" s="383"/>
      <c r="H56" s="383"/>
      <c r="I56" s="383"/>
      <c r="J56" s="383"/>
      <c r="K56" s="383"/>
      <c r="L56" s="383">
        <v>8</v>
      </c>
      <c r="M56" s="383">
        <v>7.2</v>
      </c>
      <c r="N56" s="383">
        <v>2.5</v>
      </c>
      <c r="O56" s="383">
        <v>7</v>
      </c>
      <c r="P56" s="383">
        <v>10</v>
      </c>
      <c r="Q56" s="383">
        <v>1.5</v>
      </c>
      <c r="R56" s="394"/>
      <c r="S56" s="394"/>
      <c r="T56" s="394">
        <v>382</v>
      </c>
      <c r="U56" s="394">
        <v>385</v>
      </c>
      <c r="V56" s="34">
        <f t="shared" si="0"/>
        <v>0</v>
      </c>
      <c r="W56" s="34">
        <f t="shared" si="1"/>
        <v>0</v>
      </c>
      <c r="X56" s="34">
        <f t="shared" si="2"/>
        <v>5.8999999999999995</v>
      </c>
      <c r="Y56" s="74">
        <f t="shared" si="3"/>
        <v>6.166666666666667</v>
      </c>
      <c r="Z56" s="217"/>
      <c r="AA56" s="211"/>
      <c r="AB56" s="211"/>
      <c r="AC56" s="211"/>
      <c r="AD56" s="211"/>
      <c r="AE56" s="211"/>
      <c r="AF56" s="211"/>
      <c r="AG56" s="211"/>
      <c r="AH56" s="211"/>
      <c r="AI56" s="214"/>
      <c r="AJ56" s="214"/>
    </row>
    <row r="57" spans="1:36" s="50" customFormat="1" ht="15.75" x14ac:dyDescent="0.25">
      <c r="A57" s="111"/>
      <c r="B57" s="114"/>
      <c r="C57" s="133"/>
      <c r="D57" s="133"/>
      <c r="E57" s="385" t="s">
        <v>839</v>
      </c>
      <c r="F57" s="385"/>
      <c r="G57" s="385"/>
      <c r="H57" s="385"/>
      <c r="I57" s="385"/>
      <c r="J57" s="385"/>
      <c r="K57" s="385"/>
      <c r="L57" s="385">
        <v>1</v>
      </c>
      <c r="M57" s="385">
        <v>0.2</v>
      </c>
      <c r="N57" s="385">
        <v>0</v>
      </c>
      <c r="O57" s="385">
        <v>0.5</v>
      </c>
      <c r="P57" s="385">
        <v>0</v>
      </c>
      <c r="Q57" s="385">
        <v>0</v>
      </c>
      <c r="R57" s="395"/>
      <c r="S57" s="395"/>
      <c r="T57" s="395">
        <v>382</v>
      </c>
      <c r="U57" s="395">
        <v>385</v>
      </c>
      <c r="V57" s="34">
        <f t="shared" ref="V57:V84" si="20">IF(AND(F57=0,G57=0,H57=0),0,IF(AND(F57=0,G57=0),H57,IF(AND(F57=0,H57=0),G57,IF(AND(G57=0,H57=0),F57,IF(F57=0,(G57+H57)/2,IF(G57=0,(F57+H57)/2,IF(H57=0,(F57+G57)/2,(F57+G57+H57)/3)))))))</f>
        <v>0</v>
      </c>
      <c r="W57" s="34">
        <f t="shared" ref="W57:W84" si="21">IF(AND(I57=0,J57=0,K57=0),0,IF(AND(I57=0,J57=0),K57,IF(AND(I57=0,K57=0),J57,IF(AND(J57=0,K57=0),I57,IF(I57=0,(J57+K57)/2,IF(J57=0,(I57+K57)/2,IF(K57=0,(I57+J57)/2,(I57+J57+K57)/3)))))))</f>
        <v>0</v>
      </c>
      <c r="X57" s="34">
        <f t="shared" ref="X57:X84" si="22">IF(AND(L57=0,M57=0,N57=0),0,IF(AND(L57=0,M57=0),N57,IF(AND(L57=0,N57=0),M57,IF(AND(M57=0,N57=0),L57,IF(L57=0,(M57+N57)/2,IF(M57=0,(L57+N57)/2,IF(N57=0,(L57+M57)/2,(L57+M57+N57)/3)))))))</f>
        <v>0.6</v>
      </c>
      <c r="Y57" s="74">
        <f t="shared" ref="Y57:Y84" si="23">IF(AND(O57=0,P57=0,Q57=0),0,IF(AND(O57=0,P57=0),Q57,IF(AND(O57=0,Q57=0),P57,IF(AND(P57=0,Q57=0),O57,IF(O57=0,(P57+Q57)/2,IF(P57=0,(O57+Q57)/2,IF(Q57=0,(O57+P57)/2,(O57+P57+Q57)/3)))))))</f>
        <v>0.5</v>
      </c>
      <c r="Z57" s="217"/>
      <c r="AA57" s="211"/>
      <c r="AB57" s="211"/>
      <c r="AC57" s="211"/>
      <c r="AD57" s="211"/>
      <c r="AE57" s="211"/>
      <c r="AF57" s="211"/>
      <c r="AG57" s="211"/>
      <c r="AH57" s="211"/>
      <c r="AI57" s="214"/>
      <c r="AJ57" s="214"/>
    </row>
    <row r="58" spans="1:36" s="50" customFormat="1" ht="15.75" x14ac:dyDescent="0.25">
      <c r="A58" s="111"/>
      <c r="B58" s="114"/>
      <c r="C58" s="133"/>
      <c r="D58" s="133"/>
      <c r="E58" s="383" t="s">
        <v>840</v>
      </c>
      <c r="F58" s="383"/>
      <c r="G58" s="383"/>
      <c r="H58" s="383"/>
      <c r="I58" s="383"/>
      <c r="J58" s="383"/>
      <c r="K58" s="383"/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94"/>
      <c r="S58" s="394"/>
      <c r="T58" s="394">
        <v>382</v>
      </c>
      <c r="U58" s="394">
        <v>385</v>
      </c>
      <c r="V58" s="34">
        <f t="shared" si="20"/>
        <v>0</v>
      </c>
      <c r="W58" s="34">
        <f t="shared" si="21"/>
        <v>0</v>
      </c>
      <c r="X58" s="34">
        <f t="shared" si="22"/>
        <v>0</v>
      </c>
      <c r="Y58" s="74">
        <f t="shared" si="23"/>
        <v>0</v>
      </c>
      <c r="Z58" s="217"/>
      <c r="AA58" s="211"/>
      <c r="AB58" s="211"/>
      <c r="AC58" s="211"/>
      <c r="AD58" s="211"/>
      <c r="AE58" s="211"/>
      <c r="AF58" s="211"/>
      <c r="AG58" s="211"/>
      <c r="AH58" s="211"/>
      <c r="AI58" s="214"/>
      <c r="AJ58" s="214"/>
    </row>
    <row r="59" spans="1:36" s="50" customFormat="1" ht="15.75" x14ac:dyDescent="0.25">
      <c r="A59" s="111"/>
      <c r="B59" s="114"/>
      <c r="C59" s="133"/>
      <c r="D59" s="133"/>
      <c r="E59" s="385" t="s">
        <v>841</v>
      </c>
      <c r="F59" s="385"/>
      <c r="G59" s="385"/>
      <c r="H59" s="385"/>
      <c r="I59" s="385"/>
      <c r="J59" s="385"/>
      <c r="K59" s="385"/>
      <c r="L59" s="385">
        <v>9.1999999999999993</v>
      </c>
      <c r="M59" s="385">
        <v>10</v>
      </c>
      <c r="N59" s="385">
        <v>8</v>
      </c>
      <c r="O59" s="385">
        <v>8</v>
      </c>
      <c r="P59" s="385">
        <v>5.2</v>
      </c>
      <c r="Q59" s="385">
        <v>7.2</v>
      </c>
      <c r="R59" s="395"/>
      <c r="S59" s="395"/>
      <c r="T59" s="395">
        <v>382</v>
      </c>
      <c r="U59" s="395">
        <v>385</v>
      </c>
      <c r="V59" s="34">
        <f t="shared" si="20"/>
        <v>0</v>
      </c>
      <c r="W59" s="34">
        <f t="shared" si="21"/>
        <v>0</v>
      </c>
      <c r="X59" s="34">
        <f t="shared" si="22"/>
        <v>9.0666666666666664</v>
      </c>
      <c r="Y59" s="74">
        <f t="shared" si="23"/>
        <v>6.8</v>
      </c>
      <c r="Z59" s="217"/>
      <c r="AA59" s="211"/>
      <c r="AB59" s="211"/>
      <c r="AC59" s="211"/>
      <c r="AD59" s="211"/>
      <c r="AE59" s="211"/>
      <c r="AF59" s="211"/>
      <c r="AG59" s="211"/>
      <c r="AH59" s="211"/>
      <c r="AI59" s="214"/>
      <c r="AJ59" s="214"/>
    </row>
    <row r="60" spans="1:36" s="50" customFormat="1" ht="16.5" thickBot="1" x14ac:dyDescent="0.3">
      <c r="A60" s="112"/>
      <c r="B60" s="115"/>
      <c r="C60" s="134"/>
      <c r="D60" s="134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6"/>
      <c r="S60" s="396"/>
      <c r="T60" s="396"/>
      <c r="U60" s="396"/>
      <c r="V60" s="35">
        <f t="shared" si="20"/>
        <v>0</v>
      </c>
      <c r="W60" s="35">
        <f t="shared" si="21"/>
        <v>0</v>
      </c>
      <c r="X60" s="35">
        <f t="shared" si="22"/>
        <v>0</v>
      </c>
      <c r="Y60" s="75">
        <f t="shared" si="23"/>
        <v>0</v>
      </c>
      <c r="Z60" s="218"/>
      <c r="AA60" s="212"/>
      <c r="AB60" s="212"/>
      <c r="AC60" s="212"/>
      <c r="AD60" s="212"/>
      <c r="AE60" s="212"/>
      <c r="AF60" s="212"/>
      <c r="AG60" s="212"/>
      <c r="AH60" s="212"/>
      <c r="AI60" s="215"/>
      <c r="AJ60" s="215"/>
    </row>
    <row r="61" spans="1:36" s="50" customFormat="1" ht="15.75" x14ac:dyDescent="0.25">
      <c r="A61" s="123">
        <v>9</v>
      </c>
      <c r="B61" s="124" t="s">
        <v>258</v>
      </c>
      <c r="C61" s="132" t="s">
        <v>22</v>
      </c>
      <c r="D61" s="132">
        <f>250*0.9</f>
        <v>225</v>
      </c>
      <c r="E61" s="392" t="s">
        <v>842</v>
      </c>
      <c r="F61" s="392"/>
      <c r="G61" s="392"/>
      <c r="H61" s="392"/>
      <c r="I61" s="392"/>
      <c r="J61" s="392"/>
      <c r="K61" s="392"/>
      <c r="L61" s="392">
        <v>45.3</v>
      </c>
      <c r="M61" s="392">
        <v>40.1</v>
      </c>
      <c r="N61" s="392">
        <v>38.200000000000003</v>
      </c>
      <c r="O61" s="392">
        <v>44</v>
      </c>
      <c r="P61" s="392">
        <v>28</v>
      </c>
      <c r="Q61" s="392">
        <v>25.2</v>
      </c>
      <c r="R61" s="392"/>
      <c r="S61" s="392"/>
      <c r="T61" s="392">
        <v>390</v>
      </c>
      <c r="U61" s="392">
        <v>395</v>
      </c>
      <c r="V61" s="38">
        <f t="shared" si="20"/>
        <v>0</v>
      </c>
      <c r="W61" s="38">
        <f t="shared" si="21"/>
        <v>0</v>
      </c>
      <c r="X61" s="38">
        <f t="shared" si="22"/>
        <v>41.2</v>
      </c>
      <c r="Y61" s="73">
        <f t="shared" si="23"/>
        <v>32.4</v>
      </c>
      <c r="Z61" s="221">
        <f>SUM(V61:V62)</f>
        <v>0</v>
      </c>
      <c r="AA61" s="219">
        <f>SUM(W61:W62)</f>
        <v>0</v>
      </c>
      <c r="AB61" s="219">
        <f>SUM(X61:X62)</f>
        <v>41.2</v>
      </c>
      <c r="AC61" s="219">
        <f>SUM(Y61:Y62)</f>
        <v>32.4</v>
      </c>
      <c r="AD61" s="210">
        <f t="shared" ref="AD61:AG63" si="24">Z61*0.38*0.9*SQRT(3)</f>
        <v>0</v>
      </c>
      <c r="AE61" s="210">
        <f t="shared" si="24"/>
        <v>0</v>
      </c>
      <c r="AF61" s="210">
        <f t="shared" si="24"/>
        <v>24.405288698968508</v>
      </c>
      <c r="AG61" s="210">
        <f t="shared" si="24"/>
        <v>19.192508588509213</v>
      </c>
      <c r="AH61" s="219">
        <f>MAX(Z61:AC62)</f>
        <v>41.2</v>
      </c>
      <c r="AI61" s="213">
        <f t="shared" ref="AI61" si="25">AH61*0.38*0.9*SQRT(3)</f>
        <v>24.405288698968508</v>
      </c>
      <c r="AJ61" s="213">
        <f>D61-AI61</f>
        <v>200.59471130103148</v>
      </c>
    </row>
    <row r="62" spans="1:36" s="50" customFormat="1" ht="16.5" thickBot="1" x14ac:dyDescent="0.3">
      <c r="A62" s="112"/>
      <c r="B62" s="115"/>
      <c r="C62" s="134"/>
      <c r="D62" s="134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6"/>
      <c r="S62" s="396"/>
      <c r="T62" s="396"/>
      <c r="U62" s="396"/>
      <c r="V62" s="35">
        <f t="shared" si="20"/>
        <v>0</v>
      </c>
      <c r="W62" s="35">
        <f t="shared" si="21"/>
        <v>0</v>
      </c>
      <c r="X62" s="35">
        <f t="shared" si="22"/>
        <v>0</v>
      </c>
      <c r="Y62" s="75">
        <f t="shared" si="23"/>
        <v>0</v>
      </c>
      <c r="Z62" s="218"/>
      <c r="AA62" s="212"/>
      <c r="AB62" s="212"/>
      <c r="AC62" s="212"/>
      <c r="AD62" s="212"/>
      <c r="AE62" s="212"/>
      <c r="AF62" s="212"/>
      <c r="AG62" s="212"/>
      <c r="AH62" s="212"/>
      <c r="AI62" s="215"/>
      <c r="AJ62" s="215"/>
    </row>
    <row r="63" spans="1:36" s="50" customFormat="1" ht="15.75" x14ac:dyDescent="0.25">
      <c r="A63" s="123">
        <v>10</v>
      </c>
      <c r="B63" s="124" t="s">
        <v>53</v>
      </c>
      <c r="C63" s="119" t="s">
        <v>133</v>
      </c>
      <c r="D63" s="119">
        <f>100*0.9</f>
        <v>90</v>
      </c>
      <c r="E63" s="392" t="s">
        <v>843</v>
      </c>
      <c r="F63" s="392"/>
      <c r="G63" s="392"/>
      <c r="H63" s="392"/>
      <c r="I63" s="392"/>
      <c r="J63" s="392"/>
      <c r="K63" s="392"/>
      <c r="L63" s="392">
        <v>12.2</v>
      </c>
      <c r="M63" s="392">
        <v>10.3</v>
      </c>
      <c r="N63" s="392">
        <v>5.2</v>
      </c>
      <c r="O63" s="392">
        <v>10.5</v>
      </c>
      <c r="P63" s="392">
        <v>10</v>
      </c>
      <c r="Q63" s="392">
        <v>4</v>
      </c>
      <c r="R63" s="392"/>
      <c r="S63" s="392"/>
      <c r="T63" s="392">
        <v>380</v>
      </c>
      <c r="U63" s="392">
        <v>380</v>
      </c>
      <c r="V63" s="38">
        <f t="shared" si="20"/>
        <v>0</v>
      </c>
      <c r="W63" s="38">
        <f t="shared" si="21"/>
        <v>0</v>
      </c>
      <c r="X63" s="38">
        <f t="shared" si="22"/>
        <v>9.2333333333333325</v>
      </c>
      <c r="Y63" s="73">
        <f t="shared" si="23"/>
        <v>8.1666666666666661</v>
      </c>
      <c r="Z63" s="221">
        <f>SUM(V63:V64)</f>
        <v>0</v>
      </c>
      <c r="AA63" s="219">
        <f>SUM(W63:W64)</f>
        <v>0</v>
      </c>
      <c r="AB63" s="219">
        <f>SUM(X63:X64)</f>
        <v>9.2333333333333325</v>
      </c>
      <c r="AC63" s="219">
        <f>SUM(Y63:Y64)</f>
        <v>8.1666666666666661</v>
      </c>
      <c r="AD63" s="210">
        <f t="shared" ref="AD63" si="26">Z63*0.38*0.9*SQRT(3)</f>
        <v>0</v>
      </c>
      <c r="AE63" s="210">
        <f t="shared" si="24"/>
        <v>0</v>
      </c>
      <c r="AF63" s="210">
        <f t="shared" si="24"/>
        <v>5.4694700401410001</v>
      </c>
      <c r="AG63" s="210">
        <f t="shared" si="24"/>
        <v>4.8376179055398731</v>
      </c>
      <c r="AH63" s="219">
        <f>MAX(Z63:AC64)</f>
        <v>9.2333333333333325</v>
      </c>
      <c r="AI63" s="213">
        <f t="shared" ref="AI63" si="27">AH63*0.38*0.9*SQRT(3)</f>
        <v>5.4694700401410001</v>
      </c>
      <c r="AJ63" s="213">
        <f>D63-AI63</f>
        <v>84.530529959858995</v>
      </c>
    </row>
    <row r="64" spans="1:36" s="50" customFormat="1" ht="16.5" thickBot="1" x14ac:dyDescent="0.3">
      <c r="A64" s="112"/>
      <c r="B64" s="115"/>
      <c r="C64" s="121"/>
      <c r="D64" s="12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6"/>
      <c r="S64" s="396"/>
      <c r="T64" s="396"/>
      <c r="U64" s="396"/>
      <c r="V64" s="35">
        <f t="shared" si="20"/>
        <v>0</v>
      </c>
      <c r="W64" s="35">
        <f t="shared" si="21"/>
        <v>0</v>
      </c>
      <c r="X64" s="35">
        <f t="shared" si="22"/>
        <v>0</v>
      </c>
      <c r="Y64" s="75">
        <f t="shared" si="23"/>
        <v>0</v>
      </c>
      <c r="Z64" s="218"/>
      <c r="AA64" s="212"/>
      <c r="AB64" s="212"/>
      <c r="AC64" s="212"/>
      <c r="AD64" s="212"/>
      <c r="AE64" s="212"/>
      <c r="AF64" s="212"/>
      <c r="AG64" s="212"/>
      <c r="AH64" s="212"/>
      <c r="AI64" s="215"/>
      <c r="AJ64" s="215"/>
    </row>
    <row r="65" spans="1:36" s="50" customFormat="1" ht="15.75" x14ac:dyDescent="0.25">
      <c r="A65" s="123">
        <v>11</v>
      </c>
      <c r="B65" s="124" t="s">
        <v>57</v>
      </c>
      <c r="C65" s="132" t="s">
        <v>133</v>
      </c>
      <c r="D65" s="132">
        <f>100*0.9</f>
        <v>90</v>
      </c>
      <c r="E65" s="392" t="s">
        <v>844</v>
      </c>
      <c r="F65" s="392"/>
      <c r="G65" s="392"/>
      <c r="H65" s="392"/>
      <c r="I65" s="392"/>
      <c r="J65" s="392"/>
      <c r="K65" s="392"/>
      <c r="L65" s="392">
        <v>8</v>
      </c>
      <c r="M65" s="392">
        <v>1</v>
      </c>
      <c r="N65" s="392">
        <v>1.5</v>
      </c>
      <c r="O65" s="392">
        <v>4</v>
      </c>
      <c r="P65" s="392">
        <v>0</v>
      </c>
      <c r="Q65" s="392">
        <v>0.4</v>
      </c>
      <c r="R65" s="392"/>
      <c r="S65" s="392"/>
      <c r="T65" s="392">
        <v>380</v>
      </c>
      <c r="U65" s="392">
        <v>380</v>
      </c>
      <c r="V65" s="38">
        <f t="shared" si="20"/>
        <v>0</v>
      </c>
      <c r="W65" s="38">
        <f t="shared" si="21"/>
        <v>0</v>
      </c>
      <c r="X65" s="38">
        <f t="shared" si="22"/>
        <v>3.5</v>
      </c>
      <c r="Y65" s="73">
        <f t="shared" si="23"/>
        <v>2.2000000000000002</v>
      </c>
      <c r="Z65" s="221">
        <f>SUM(V65:V68)</f>
        <v>0</v>
      </c>
      <c r="AA65" s="219">
        <f>SUM(W65:W68)</f>
        <v>0</v>
      </c>
      <c r="AB65" s="219">
        <f>SUM(X65:X68)</f>
        <v>7.4333333333333336</v>
      </c>
      <c r="AC65" s="219">
        <f>SUM(Y65:Y68)</f>
        <v>4.0333333333333332</v>
      </c>
      <c r="AD65" s="210">
        <f t="shared" ref="AD65:AG69" si="28">Z65*0.38*0.9*SQRT(3)</f>
        <v>0</v>
      </c>
      <c r="AE65" s="210">
        <f t="shared" si="28"/>
        <v>0</v>
      </c>
      <c r="AF65" s="210">
        <f t="shared" si="28"/>
        <v>4.4032195630016</v>
      </c>
      <c r="AG65" s="210">
        <f t="shared" si="28"/>
        <v>2.3891908839605089</v>
      </c>
      <c r="AH65" s="219">
        <f>MAX(Z65:AC68)</f>
        <v>7.4333333333333336</v>
      </c>
      <c r="AI65" s="213">
        <f t="shared" ref="AI65" si="29">AH65*0.38*0.9*SQRT(3)</f>
        <v>4.4032195630016</v>
      </c>
      <c r="AJ65" s="213">
        <f>D65-AI65</f>
        <v>85.596780436998401</v>
      </c>
    </row>
    <row r="66" spans="1:36" s="50" customFormat="1" ht="15.75" x14ac:dyDescent="0.25">
      <c r="A66" s="111"/>
      <c r="B66" s="114"/>
      <c r="C66" s="133"/>
      <c r="D66" s="133"/>
      <c r="E66" s="383" t="s">
        <v>845</v>
      </c>
      <c r="F66" s="383"/>
      <c r="G66" s="383"/>
      <c r="H66" s="383"/>
      <c r="I66" s="383"/>
      <c r="J66" s="383"/>
      <c r="K66" s="383"/>
      <c r="L66" s="383">
        <v>5</v>
      </c>
      <c r="M66" s="383">
        <v>4</v>
      </c>
      <c r="N66" s="383">
        <v>2.8</v>
      </c>
      <c r="O66" s="383">
        <v>3</v>
      </c>
      <c r="P66" s="383">
        <v>1.5</v>
      </c>
      <c r="Q66" s="383">
        <v>1</v>
      </c>
      <c r="R66" s="394"/>
      <c r="S66" s="394"/>
      <c r="T66" s="394">
        <v>380</v>
      </c>
      <c r="U66" s="394">
        <v>380</v>
      </c>
      <c r="V66" s="34">
        <f t="shared" si="20"/>
        <v>0</v>
      </c>
      <c r="W66" s="34">
        <f t="shared" si="21"/>
        <v>0</v>
      </c>
      <c r="X66" s="34">
        <f t="shared" si="22"/>
        <v>3.9333333333333336</v>
      </c>
      <c r="Y66" s="74">
        <f t="shared" si="23"/>
        <v>1.8333333333333333</v>
      </c>
      <c r="Z66" s="217"/>
      <c r="AA66" s="211"/>
      <c r="AB66" s="211"/>
      <c r="AC66" s="211"/>
      <c r="AD66" s="211"/>
      <c r="AE66" s="211"/>
      <c r="AF66" s="211"/>
      <c r="AG66" s="211"/>
      <c r="AH66" s="211"/>
      <c r="AI66" s="214"/>
      <c r="AJ66" s="214"/>
    </row>
    <row r="67" spans="1:36" s="50" customFormat="1" ht="15.75" x14ac:dyDescent="0.25">
      <c r="A67" s="111"/>
      <c r="B67" s="114"/>
      <c r="C67" s="133"/>
      <c r="D67" s="133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95"/>
      <c r="S67" s="395"/>
      <c r="T67" s="395"/>
      <c r="U67" s="395"/>
      <c r="V67" s="34">
        <f t="shared" si="20"/>
        <v>0</v>
      </c>
      <c r="W67" s="34">
        <f t="shared" si="21"/>
        <v>0</v>
      </c>
      <c r="X67" s="34">
        <f t="shared" si="22"/>
        <v>0</v>
      </c>
      <c r="Y67" s="74">
        <f t="shared" si="23"/>
        <v>0</v>
      </c>
      <c r="Z67" s="217"/>
      <c r="AA67" s="211"/>
      <c r="AB67" s="211"/>
      <c r="AC67" s="211"/>
      <c r="AD67" s="211"/>
      <c r="AE67" s="211"/>
      <c r="AF67" s="211"/>
      <c r="AG67" s="211"/>
      <c r="AH67" s="211"/>
      <c r="AI67" s="214"/>
      <c r="AJ67" s="214"/>
    </row>
    <row r="68" spans="1:36" s="50" customFormat="1" ht="16.5" thickBot="1" x14ac:dyDescent="0.3">
      <c r="A68" s="112"/>
      <c r="B68" s="115"/>
      <c r="C68" s="134"/>
      <c r="D68" s="134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6"/>
      <c r="S68" s="396"/>
      <c r="T68" s="396"/>
      <c r="U68" s="396"/>
      <c r="V68" s="35">
        <f t="shared" si="20"/>
        <v>0</v>
      </c>
      <c r="W68" s="35">
        <f t="shared" si="21"/>
        <v>0</v>
      </c>
      <c r="X68" s="35">
        <f t="shared" si="22"/>
        <v>0</v>
      </c>
      <c r="Y68" s="75">
        <f t="shared" si="23"/>
        <v>0</v>
      </c>
      <c r="Z68" s="218"/>
      <c r="AA68" s="212"/>
      <c r="AB68" s="212"/>
      <c r="AC68" s="212"/>
      <c r="AD68" s="212"/>
      <c r="AE68" s="212"/>
      <c r="AF68" s="212"/>
      <c r="AG68" s="212"/>
      <c r="AH68" s="212"/>
      <c r="AI68" s="215"/>
      <c r="AJ68" s="215"/>
    </row>
    <row r="69" spans="1:36" s="50" customFormat="1" ht="15.75" x14ac:dyDescent="0.25">
      <c r="A69" s="123">
        <v>12</v>
      </c>
      <c r="B69" s="124" t="s">
        <v>60</v>
      </c>
      <c r="C69" s="132" t="s">
        <v>133</v>
      </c>
      <c r="D69" s="132">
        <f>100*0.9</f>
        <v>90</v>
      </c>
      <c r="E69" s="392" t="s">
        <v>846</v>
      </c>
      <c r="F69" s="392"/>
      <c r="G69" s="392"/>
      <c r="H69" s="392"/>
      <c r="I69" s="392"/>
      <c r="J69" s="392"/>
      <c r="K69" s="392"/>
      <c r="L69" s="392">
        <v>50</v>
      </c>
      <c r="M69" s="392">
        <v>56</v>
      </c>
      <c r="N69" s="392">
        <v>52</v>
      </c>
      <c r="O69" s="392">
        <v>44.8</v>
      </c>
      <c r="P69" s="392">
        <v>57</v>
      </c>
      <c r="Q69" s="392">
        <v>42.6</v>
      </c>
      <c r="R69" s="392"/>
      <c r="S69" s="392"/>
      <c r="T69" s="392">
        <v>380</v>
      </c>
      <c r="U69" s="392">
        <v>380</v>
      </c>
      <c r="V69" s="38">
        <f t="shared" si="20"/>
        <v>0</v>
      </c>
      <c r="W69" s="38">
        <f t="shared" si="21"/>
        <v>0</v>
      </c>
      <c r="X69" s="38">
        <f t="shared" si="22"/>
        <v>52.666666666666664</v>
      </c>
      <c r="Y69" s="73">
        <f t="shared" si="23"/>
        <v>48.133333333333333</v>
      </c>
      <c r="Z69" s="221">
        <f>SUM(V69:V72)</f>
        <v>0</v>
      </c>
      <c r="AA69" s="219">
        <f>SUM(W69:W72)</f>
        <v>0</v>
      </c>
      <c r="AB69" s="219">
        <f>SUM(X69:X72)</f>
        <v>58</v>
      </c>
      <c r="AC69" s="219">
        <f>SUM(Y69:Y72)</f>
        <v>55.333333333333336</v>
      </c>
      <c r="AD69" s="210">
        <f t="shared" ref="AD69" si="30">Z69*0.38*0.9*SQRT(3)</f>
        <v>0</v>
      </c>
      <c r="AE69" s="210">
        <f t="shared" si="28"/>
        <v>0</v>
      </c>
      <c r="AF69" s="210">
        <f t="shared" si="28"/>
        <v>34.356959818936247</v>
      </c>
      <c r="AG69" s="210">
        <f t="shared" si="28"/>
        <v>32.77732948243343</v>
      </c>
      <c r="AH69" s="219">
        <f>MAX(Z69:AC72)</f>
        <v>58</v>
      </c>
      <c r="AI69" s="213">
        <f t="shared" ref="AI69" si="31">AH69*0.38*0.9*SQRT(3)</f>
        <v>34.356959818936247</v>
      </c>
      <c r="AJ69" s="213">
        <f>D69-AI69</f>
        <v>55.643040181063753</v>
      </c>
    </row>
    <row r="70" spans="1:36" s="50" customFormat="1" ht="15.75" x14ac:dyDescent="0.25">
      <c r="A70" s="111"/>
      <c r="B70" s="114"/>
      <c r="C70" s="133"/>
      <c r="D70" s="133"/>
      <c r="E70" s="383" t="s">
        <v>847</v>
      </c>
      <c r="F70" s="383"/>
      <c r="G70" s="383"/>
      <c r="H70" s="383"/>
      <c r="I70" s="383"/>
      <c r="J70" s="383"/>
      <c r="K70" s="383"/>
      <c r="L70" s="383">
        <v>5</v>
      </c>
      <c r="M70" s="383">
        <v>6</v>
      </c>
      <c r="N70" s="383">
        <v>5</v>
      </c>
      <c r="O70" s="383">
        <v>5.2</v>
      </c>
      <c r="P70" s="383">
        <v>4.8</v>
      </c>
      <c r="Q70" s="383">
        <v>4.2</v>
      </c>
      <c r="R70" s="394"/>
      <c r="S70" s="394"/>
      <c r="T70" s="394">
        <v>380</v>
      </c>
      <c r="U70" s="394">
        <v>380</v>
      </c>
      <c r="V70" s="34">
        <f t="shared" si="20"/>
        <v>0</v>
      </c>
      <c r="W70" s="34">
        <f t="shared" si="21"/>
        <v>0</v>
      </c>
      <c r="X70" s="34">
        <f t="shared" si="22"/>
        <v>5.333333333333333</v>
      </c>
      <c r="Y70" s="74">
        <f t="shared" si="23"/>
        <v>4.7333333333333334</v>
      </c>
      <c r="Z70" s="217"/>
      <c r="AA70" s="211"/>
      <c r="AB70" s="211"/>
      <c r="AC70" s="211"/>
      <c r="AD70" s="211"/>
      <c r="AE70" s="211"/>
      <c r="AF70" s="211"/>
      <c r="AG70" s="211"/>
      <c r="AH70" s="211"/>
      <c r="AI70" s="214"/>
      <c r="AJ70" s="214"/>
    </row>
    <row r="71" spans="1:36" s="50" customFormat="1" ht="15.75" x14ac:dyDescent="0.25">
      <c r="A71" s="111"/>
      <c r="B71" s="114"/>
      <c r="C71" s="133"/>
      <c r="D71" s="133"/>
      <c r="E71" s="385" t="s">
        <v>848</v>
      </c>
      <c r="F71" s="385"/>
      <c r="G71" s="385"/>
      <c r="H71" s="385"/>
      <c r="I71" s="385"/>
      <c r="J71" s="385"/>
      <c r="K71" s="385"/>
      <c r="L71" s="385">
        <v>0</v>
      </c>
      <c r="M71" s="385">
        <v>0</v>
      </c>
      <c r="N71" s="385">
        <v>0</v>
      </c>
      <c r="O71" s="385">
        <v>3.2</v>
      </c>
      <c r="P71" s="385">
        <v>2.2000000000000002</v>
      </c>
      <c r="Q71" s="385">
        <v>2</v>
      </c>
      <c r="R71" s="385"/>
      <c r="S71" s="385"/>
      <c r="T71" s="385">
        <v>380</v>
      </c>
      <c r="U71" s="385">
        <v>380</v>
      </c>
      <c r="V71" s="34">
        <f t="shared" si="20"/>
        <v>0</v>
      </c>
      <c r="W71" s="34">
        <f t="shared" si="21"/>
        <v>0</v>
      </c>
      <c r="X71" s="34">
        <f t="shared" si="22"/>
        <v>0</v>
      </c>
      <c r="Y71" s="74">
        <f t="shared" si="23"/>
        <v>2.4666666666666668</v>
      </c>
      <c r="Z71" s="217"/>
      <c r="AA71" s="211"/>
      <c r="AB71" s="211"/>
      <c r="AC71" s="211"/>
      <c r="AD71" s="211"/>
      <c r="AE71" s="211"/>
      <c r="AF71" s="211"/>
      <c r="AG71" s="211"/>
      <c r="AH71" s="211"/>
      <c r="AI71" s="214"/>
      <c r="AJ71" s="214"/>
    </row>
    <row r="72" spans="1:36" s="50" customFormat="1" ht="16.5" thickBot="1" x14ac:dyDescent="0.3">
      <c r="A72" s="112"/>
      <c r="B72" s="115"/>
      <c r="C72" s="134"/>
      <c r="D72" s="134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6"/>
      <c r="S72" s="396"/>
      <c r="T72" s="396"/>
      <c r="U72" s="396"/>
      <c r="V72" s="35">
        <f t="shared" si="20"/>
        <v>0</v>
      </c>
      <c r="W72" s="35">
        <f t="shared" si="21"/>
        <v>0</v>
      </c>
      <c r="X72" s="35">
        <f t="shared" si="22"/>
        <v>0</v>
      </c>
      <c r="Y72" s="75">
        <f t="shared" si="23"/>
        <v>0</v>
      </c>
      <c r="Z72" s="218"/>
      <c r="AA72" s="212"/>
      <c r="AB72" s="212"/>
      <c r="AC72" s="212"/>
      <c r="AD72" s="212"/>
      <c r="AE72" s="212"/>
      <c r="AF72" s="212"/>
      <c r="AG72" s="212"/>
      <c r="AH72" s="212"/>
      <c r="AI72" s="215"/>
      <c r="AJ72" s="215"/>
    </row>
    <row r="73" spans="1:36" s="50" customFormat="1" ht="31.5" x14ac:dyDescent="0.25">
      <c r="A73" s="123">
        <v>13</v>
      </c>
      <c r="B73" s="124" t="s">
        <v>62</v>
      </c>
      <c r="C73" s="132" t="s">
        <v>92</v>
      </c>
      <c r="D73" s="132">
        <f>400*0.9</f>
        <v>360</v>
      </c>
      <c r="E73" s="392" t="s">
        <v>849</v>
      </c>
      <c r="F73" s="392"/>
      <c r="G73" s="392"/>
      <c r="H73" s="392"/>
      <c r="I73" s="392"/>
      <c r="J73" s="392"/>
      <c r="K73" s="392"/>
      <c r="L73" s="392">
        <v>28</v>
      </c>
      <c r="M73" s="392">
        <v>72.400000000000006</v>
      </c>
      <c r="N73" s="392">
        <v>34.1</v>
      </c>
      <c r="O73" s="392">
        <v>32</v>
      </c>
      <c r="P73" s="392">
        <v>70</v>
      </c>
      <c r="Q73" s="392">
        <v>33.5</v>
      </c>
      <c r="R73" s="392"/>
      <c r="S73" s="392"/>
      <c r="T73" s="392">
        <v>381</v>
      </c>
      <c r="U73" s="392">
        <v>380</v>
      </c>
      <c r="V73" s="38">
        <f t="shared" si="20"/>
        <v>0</v>
      </c>
      <c r="W73" s="38">
        <f t="shared" si="21"/>
        <v>0</v>
      </c>
      <c r="X73" s="38">
        <f t="shared" si="22"/>
        <v>44.833333333333336</v>
      </c>
      <c r="Y73" s="73">
        <f t="shared" si="23"/>
        <v>45.166666666666664</v>
      </c>
      <c r="Z73" s="221">
        <f>SUM(V73:V80)</f>
        <v>0</v>
      </c>
      <c r="AA73" s="219">
        <f>SUM(W73:W80)</f>
        <v>0</v>
      </c>
      <c r="AB73" s="219">
        <f>SUM(X73:X80)</f>
        <v>143.66666666666669</v>
      </c>
      <c r="AC73" s="219">
        <f>SUM(Y73:Y80)</f>
        <v>143.26666666666665</v>
      </c>
      <c r="AD73" s="210">
        <f t="shared" ref="AD73:AG73" si="32">Z73*0.38*0.9*SQRT(3)</f>
        <v>0</v>
      </c>
      <c r="AE73" s="210">
        <f t="shared" si="32"/>
        <v>0</v>
      </c>
      <c r="AF73" s="210">
        <f t="shared" si="32"/>
        <v>85.102584379089222</v>
      </c>
      <c r="AG73" s="210">
        <f t="shared" si="32"/>
        <v>84.86563982861378</v>
      </c>
      <c r="AH73" s="219">
        <f>MAX(Z73:AC80)</f>
        <v>143.66666666666669</v>
      </c>
      <c r="AI73" s="213">
        <f t="shared" ref="AI73" si="33">AH73*0.38*0.9*SQRT(3)</f>
        <v>85.102584379089222</v>
      </c>
      <c r="AJ73" s="213">
        <f>D73-AI73</f>
        <v>274.89741562091081</v>
      </c>
    </row>
    <row r="74" spans="1:36" s="50" customFormat="1" ht="15.75" x14ac:dyDescent="0.25">
      <c r="A74" s="111"/>
      <c r="B74" s="114"/>
      <c r="C74" s="133"/>
      <c r="D74" s="133"/>
      <c r="E74" s="383" t="s">
        <v>850</v>
      </c>
      <c r="F74" s="383"/>
      <c r="G74" s="383"/>
      <c r="H74" s="383"/>
      <c r="I74" s="383"/>
      <c r="J74" s="383"/>
      <c r="K74" s="383"/>
      <c r="L74" s="383">
        <v>14.6</v>
      </c>
      <c r="M74" s="383">
        <v>0</v>
      </c>
      <c r="N74" s="383">
        <v>0</v>
      </c>
      <c r="O74" s="383">
        <v>16</v>
      </c>
      <c r="P74" s="383">
        <v>0</v>
      </c>
      <c r="Q74" s="383">
        <v>0</v>
      </c>
      <c r="R74" s="394"/>
      <c r="S74" s="394"/>
      <c r="T74" s="394">
        <v>381</v>
      </c>
      <c r="U74" s="394">
        <v>380</v>
      </c>
      <c r="V74" s="34">
        <f t="shared" si="20"/>
        <v>0</v>
      </c>
      <c r="W74" s="34">
        <f t="shared" si="21"/>
        <v>0</v>
      </c>
      <c r="X74" s="34">
        <f t="shared" si="22"/>
        <v>14.6</v>
      </c>
      <c r="Y74" s="74">
        <f t="shared" si="23"/>
        <v>16</v>
      </c>
      <c r="Z74" s="217"/>
      <c r="AA74" s="211"/>
      <c r="AB74" s="211"/>
      <c r="AC74" s="211"/>
      <c r="AD74" s="211"/>
      <c r="AE74" s="211"/>
      <c r="AF74" s="211"/>
      <c r="AG74" s="211"/>
      <c r="AH74" s="211"/>
      <c r="AI74" s="214"/>
      <c r="AJ74" s="214"/>
    </row>
    <row r="75" spans="1:36" s="50" customFormat="1" ht="15.75" x14ac:dyDescent="0.25">
      <c r="A75" s="111"/>
      <c r="B75" s="114"/>
      <c r="C75" s="133"/>
      <c r="D75" s="133"/>
      <c r="E75" s="385" t="s">
        <v>851</v>
      </c>
      <c r="F75" s="385"/>
      <c r="G75" s="385"/>
      <c r="H75" s="385"/>
      <c r="I75" s="385"/>
      <c r="J75" s="385"/>
      <c r="K75" s="385"/>
      <c r="L75" s="385">
        <v>7.7</v>
      </c>
      <c r="M75" s="385">
        <v>4.7</v>
      </c>
      <c r="N75" s="385">
        <v>12.1</v>
      </c>
      <c r="O75" s="385">
        <v>10</v>
      </c>
      <c r="P75" s="385">
        <v>4.5</v>
      </c>
      <c r="Q75" s="385">
        <v>15.3</v>
      </c>
      <c r="R75" s="385"/>
      <c r="S75" s="385"/>
      <c r="T75" s="385">
        <v>381</v>
      </c>
      <c r="U75" s="385">
        <v>380</v>
      </c>
      <c r="V75" s="34">
        <f t="shared" si="20"/>
        <v>0</v>
      </c>
      <c r="W75" s="34">
        <f t="shared" si="21"/>
        <v>0</v>
      </c>
      <c r="X75" s="34">
        <f t="shared" si="22"/>
        <v>8.1666666666666661</v>
      </c>
      <c r="Y75" s="74">
        <f t="shared" si="23"/>
        <v>9.9333333333333336</v>
      </c>
      <c r="Z75" s="217"/>
      <c r="AA75" s="211"/>
      <c r="AB75" s="211"/>
      <c r="AC75" s="211"/>
      <c r="AD75" s="211"/>
      <c r="AE75" s="211"/>
      <c r="AF75" s="211"/>
      <c r="AG75" s="211"/>
      <c r="AH75" s="211"/>
      <c r="AI75" s="214"/>
      <c r="AJ75" s="214"/>
    </row>
    <row r="76" spans="1:36" s="50" customFormat="1" ht="15.75" x14ac:dyDescent="0.25">
      <c r="A76" s="111"/>
      <c r="B76" s="114"/>
      <c r="C76" s="133"/>
      <c r="D76" s="133"/>
      <c r="E76" s="383" t="s">
        <v>852</v>
      </c>
      <c r="F76" s="383"/>
      <c r="G76" s="383"/>
      <c r="H76" s="383"/>
      <c r="I76" s="383"/>
      <c r="J76" s="383"/>
      <c r="K76" s="383"/>
      <c r="L76" s="383">
        <v>30.6</v>
      </c>
      <c r="M76" s="383">
        <v>37.1</v>
      </c>
      <c r="N76" s="383">
        <v>38.1</v>
      </c>
      <c r="O76" s="383">
        <v>35.200000000000003</v>
      </c>
      <c r="P76" s="383">
        <v>36.200000000000003</v>
      </c>
      <c r="Q76" s="383">
        <v>40</v>
      </c>
      <c r="R76" s="394"/>
      <c r="S76" s="394"/>
      <c r="T76" s="394">
        <v>381</v>
      </c>
      <c r="U76" s="394">
        <v>380</v>
      </c>
      <c r="V76" s="34">
        <f t="shared" si="20"/>
        <v>0</v>
      </c>
      <c r="W76" s="34">
        <f t="shared" si="21"/>
        <v>0</v>
      </c>
      <c r="X76" s="34">
        <f t="shared" si="22"/>
        <v>35.266666666666673</v>
      </c>
      <c r="Y76" s="74">
        <f t="shared" si="23"/>
        <v>37.133333333333333</v>
      </c>
      <c r="Z76" s="217"/>
      <c r="AA76" s="211"/>
      <c r="AB76" s="211"/>
      <c r="AC76" s="211"/>
      <c r="AD76" s="211"/>
      <c r="AE76" s="211"/>
      <c r="AF76" s="211"/>
      <c r="AG76" s="211"/>
      <c r="AH76" s="211"/>
      <c r="AI76" s="214"/>
      <c r="AJ76" s="214"/>
    </row>
    <row r="77" spans="1:36" s="50" customFormat="1" ht="15.75" x14ac:dyDescent="0.25">
      <c r="A77" s="111"/>
      <c r="B77" s="114"/>
      <c r="C77" s="133"/>
      <c r="D77" s="133"/>
      <c r="E77" s="385" t="s">
        <v>853</v>
      </c>
      <c r="F77" s="385"/>
      <c r="G77" s="385"/>
      <c r="H77" s="385"/>
      <c r="I77" s="385"/>
      <c r="J77" s="385"/>
      <c r="K77" s="385"/>
      <c r="L77" s="385">
        <v>60.9</v>
      </c>
      <c r="M77" s="385">
        <v>28.9</v>
      </c>
      <c r="N77" s="385">
        <v>32.6</v>
      </c>
      <c r="O77" s="385">
        <v>55.1</v>
      </c>
      <c r="P77" s="385">
        <v>25</v>
      </c>
      <c r="Q77" s="385">
        <v>25</v>
      </c>
      <c r="R77" s="395"/>
      <c r="S77" s="395"/>
      <c r="T77" s="395">
        <v>381</v>
      </c>
      <c r="U77" s="395">
        <v>380</v>
      </c>
      <c r="V77" s="34">
        <f t="shared" si="20"/>
        <v>0</v>
      </c>
      <c r="W77" s="34">
        <f t="shared" si="21"/>
        <v>0</v>
      </c>
      <c r="X77" s="34">
        <f t="shared" si="22"/>
        <v>40.800000000000004</v>
      </c>
      <c r="Y77" s="74">
        <f t="shared" si="23"/>
        <v>35.033333333333331</v>
      </c>
      <c r="Z77" s="217"/>
      <c r="AA77" s="211"/>
      <c r="AB77" s="211"/>
      <c r="AC77" s="211"/>
      <c r="AD77" s="211"/>
      <c r="AE77" s="211"/>
      <c r="AF77" s="211"/>
      <c r="AG77" s="211"/>
      <c r="AH77" s="211"/>
      <c r="AI77" s="214"/>
      <c r="AJ77" s="214"/>
    </row>
    <row r="78" spans="1:36" s="50" customFormat="1" ht="15.75" x14ac:dyDescent="0.25">
      <c r="A78" s="111"/>
      <c r="B78" s="114"/>
      <c r="C78" s="133"/>
      <c r="D78" s="133"/>
      <c r="E78" s="383" t="s">
        <v>854</v>
      </c>
      <c r="F78" s="383"/>
      <c r="G78" s="383"/>
      <c r="H78" s="383"/>
      <c r="I78" s="383"/>
      <c r="J78" s="383"/>
      <c r="K78" s="383"/>
      <c r="L78" s="383">
        <v>0</v>
      </c>
      <c r="M78" s="383">
        <v>0</v>
      </c>
      <c r="N78" s="383">
        <v>0</v>
      </c>
      <c r="O78" s="383">
        <v>0</v>
      </c>
      <c r="P78" s="383">
        <v>0</v>
      </c>
      <c r="Q78" s="383">
        <v>0</v>
      </c>
      <c r="R78" s="394"/>
      <c r="S78" s="394"/>
      <c r="T78" s="394">
        <v>381</v>
      </c>
      <c r="U78" s="394">
        <v>381</v>
      </c>
      <c r="V78" s="34">
        <f t="shared" si="20"/>
        <v>0</v>
      </c>
      <c r="W78" s="34">
        <f t="shared" si="21"/>
        <v>0</v>
      </c>
      <c r="X78" s="34">
        <f t="shared" si="22"/>
        <v>0</v>
      </c>
      <c r="Y78" s="74">
        <f t="shared" si="23"/>
        <v>0</v>
      </c>
      <c r="Z78" s="217"/>
      <c r="AA78" s="211"/>
      <c r="AB78" s="211"/>
      <c r="AC78" s="211"/>
      <c r="AD78" s="211"/>
      <c r="AE78" s="211"/>
      <c r="AF78" s="211"/>
      <c r="AG78" s="211"/>
      <c r="AH78" s="211"/>
      <c r="AI78" s="214"/>
      <c r="AJ78" s="214"/>
    </row>
    <row r="79" spans="1:36" s="50" customFormat="1" ht="15.75" x14ac:dyDescent="0.25">
      <c r="A79" s="111"/>
      <c r="B79" s="114"/>
      <c r="C79" s="133"/>
      <c r="D79" s="133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95"/>
      <c r="S79" s="395"/>
      <c r="T79" s="395"/>
      <c r="U79" s="395"/>
      <c r="V79" s="34">
        <f t="shared" si="20"/>
        <v>0</v>
      </c>
      <c r="W79" s="34">
        <f t="shared" si="21"/>
        <v>0</v>
      </c>
      <c r="X79" s="34">
        <f t="shared" si="22"/>
        <v>0</v>
      </c>
      <c r="Y79" s="74">
        <f t="shared" si="23"/>
        <v>0</v>
      </c>
      <c r="Z79" s="217"/>
      <c r="AA79" s="211"/>
      <c r="AB79" s="211"/>
      <c r="AC79" s="211"/>
      <c r="AD79" s="211"/>
      <c r="AE79" s="211"/>
      <c r="AF79" s="211"/>
      <c r="AG79" s="211"/>
      <c r="AH79" s="211"/>
      <c r="AI79" s="214"/>
      <c r="AJ79" s="214"/>
    </row>
    <row r="80" spans="1:36" s="50" customFormat="1" ht="16.5" thickBot="1" x14ac:dyDescent="0.3">
      <c r="A80" s="112"/>
      <c r="B80" s="115"/>
      <c r="C80" s="134"/>
      <c r="D80" s="134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6"/>
      <c r="S80" s="396"/>
      <c r="T80" s="396"/>
      <c r="U80" s="396"/>
      <c r="V80" s="35">
        <f t="shared" si="20"/>
        <v>0</v>
      </c>
      <c r="W80" s="35">
        <f t="shared" si="21"/>
        <v>0</v>
      </c>
      <c r="X80" s="35">
        <f t="shared" si="22"/>
        <v>0</v>
      </c>
      <c r="Y80" s="75">
        <f t="shared" si="23"/>
        <v>0</v>
      </c>
      <c r="Z80" s="218"/>
      <c r="AA80" s="212"/>
      <c r="AB80" s="212"/>
      <c r="AC80" s="212"/>
      <c r="AD80" s="212"/>
      <c r="AE80" s="212"/>
      <c r="AF80" s="212"/>
      <c r="AG80" s="212"/>
      <c r="AH80" s="212"/>
      <c r="AI80" s="215"/>
      <c r="AJ80" s="215"/>
    </row>
    <row r="81" spans="1:37" s="50" customFormat="1" ht="18.75" customHeight="1" x14ac:dyDescent="0.25">
      <c r="A81" s="229">
        <v>14</v>
      </c>
      <c r="B81" s="263" t="s">
        <v>66</v>
      </c>
      <c r="C81" s="132" t="s">
        <v>856</v>
      </c>
      <c r="D81" s="132">
        <f>400*0.9</f>
        <v>360</v>
      </c>
      <c r="E81" s="392" t="s">
        <v>855</v>
      </c>
      <c r="F81" s="392"/>
      <c r="G81" s="392"/>
      <c r="H81" s="392"/>
      <c r="I81" s="392"/>
      <c r="J81" s="392"/>
      <c r="K81" s="392"/>
      <c r="L81" s="392">
        <v>32</v>
      </c>
      <c r="M81" s="392">
        <v>28</v>
      </c>
      <c r="N81" s="392">
        <v>29.3</v>
      </c>
      <c r="O81" s="392">
        <v>18</v>
      </c>
      <c r="P81" s="392">
        <v>10.199999999999999</v>
      </c>
      <c r="Q81" s="392">
        <v>8.5</v>
      </c>
      <c r="R81" s="397"/>
      <c r="S81" s="397"/>
      <c r="T81" s="397">
        <v>395</v>
      </c>
      <c r="U81" s="397">
        <v>395</v>
      </c>
      <c r="V81" s="38">
        <f t="shared" si="20"/>
        <v>0</v>
      </c>
      <c r="W81" s="38">
        <f t="shared" si="21"/>
        <v>0</v>
      </c>
      <c r="X81" s="38">
        <f t="shared" si="22"/>
        <v>29.766666666666666</v>
      </c>
      <c r="Y81" s="73">
        <f t="shared" si="23"/>
        <v>12.233333333333334</v>
      </c>
      <c r="Z81" s="231">
        <f>SUM(V81:V82)</f>
        <v>0</v>
      </c>
      <c r="AA81" s="225">
        <f>SUM(W81:W82)</f>
        <v>0</v>
      </c>
      <c r="AB81" s="225">
        <f>SUM(X81:X82)</f>
        <v>29.766666666666666</v>
      </c>
      <c r="AC81" s="225">
        <f>SUM(Y81:Y82)</f>
        <v>12.233333333333334</v>
      </c>
      <c r="AD81" s="225">
        <f t="shared" ref="AD81:AG81" si="34">Z81*0.38*0.9*SQRT(3)</f>
        <v>0</v>
      </c>
      <c r="AE81" s="225">
        <f t="shared" si="34"/>
        <v>0</v>
      </c>
      <c r="AF81" s="225">
        <f t="shared" si="34"/>
        <v>17.632623631212685</v>
      </c>
      <c r="AG81" s="225">
        <f t="shared" si="34"/>
        <v>7.2465541687066697</v>
      </c>
      <c r="AH81" s="225">
        <f>MAX(Z81:AC82)</f>
        <v>29.766666666666666</v>
      </c>
      <c r="AI81" s="227">
        <f t="shared" ref="AI81" si="35">AH81*0.38*0.9*SQRT(3)</f>
        <v>17.632623631212685</v>
      </c>
      <c r="AJ81" s="227">
        <f>D81-AI81</f>
        <v>342.36737636878729</v>
      </c>
    </row>
    <row r="82" spans="1:37" s="50" customFormat="1" ht="16.5" thickBot="1" x14ac:dyDescent="0.3">
      <c r="A82" s="230"/>
      <c r="B82" s="264"/>
      <c r="C82" s="134"/>
      <c r="D82" s="134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6"/>
      <c r="S82" s="396"/>
      <c r="T82" s="396"/>
      <c r="U82" s="396"/>
      <c r="V82" s="35">
        <f t="shared" si="20"/>
        <v>0</v>
      </c>
      <c r="W82" s="35">
        <f t="shared" si="21"/>
        <v>0</v>
      </c>
      <c r="X82" s="35">
        <f t="shared" si="22"/>
        <v>0</v>
      </c>
      <c r="Y82" s="75">
        <f t="shared" si="23"/>
        <v>0</v>
      </c>
      <c r="Z82" s="232"/>
      <c r="AA82" s="226"/>
      <c r="AB82" s="226"/>
      <c r="AC82" s="226"/>
      <c r="AD82" s="226"/>
      <c r="AE82" s="226"/>
      <c r="AF82" s="226"/>
      <c r="AG82" s="226"/>
      <c r="AH82" s="226"/>
      <c r="AI82" s="228"/>
      <c r="AJ82" s="228"/>
    </row>
    <row r="83" spans="1:37" s="50" customFormat="1" ht="18.75" customHeight="1" x14ac:dyDescent="0.25">
      <c r="A83" s="229">
        <v>15</v>
      </c>
      <c r="B83" s="263" t="s">
        <v>72</v>
      </c>
      <c r="C83" s="119" t="s">
        <v>22</v>
      </c>
      <c r="D83" s="119">
        <f>250*0.9</f>
        <v>225</v>
      </c>
      <c r="E83" s="392" t="s">
        <v>857</v>
      </c>
      <c r="F83" s="392"/>
      <c r="G83" s="392"/>
      <c r="H83" s="392"/>
      <c r="I83" s="392"/>
      <c r="J83" s="392"/>
      <c r="K83" s="392"/>
      <c r="L83" s="392">
        <v>88.8</v>
      </c>
      <c r="M83" s="392">
        <v>65.3</v>
      </c>
      <c r="N83" s="392">
        <v>65.900000000000006</v>
      </c>
      <c r="O83" s="392">
        <v>78.2</v>
      </c>
      <c r="P83" s="392">
        <v>55.6</v>
      </c>
      <c r="Q83" s="392">
        <v>63.2</v>
      </c>
      <c r="R83" s="397"/>
      <c r="S83" s="397"/>
      <c r="T83" s="397">
        <v>395</v>
      </c>
      <c r="U83" s="397">
        <v>395</v>
      </c>
      <c r="V83" s="38">
        <f t="shared" si="20"/>
        <v>0</v>
      </c>
      <c r="W83" s="38">
        <f t="shared" si="21"/>
        <v>0</v>
      </c>
      <c r="X83" s="38">
        <f t="shared" si="22"/>
        <v>73.333333333333329</v>
      </c>
      <c r="Y83" s="73">
        <f t="shared" si="23"/>
        <v>65.666666666666671</v>
      </c>
      <c r="Z83" s="231">
        <f>SUM(V83:V84)</f>
        <v>0</v>
      </c>
      <c r="AA83" s="225">
        <f>SUM(W83:W84)</f>
        <v>0</v>
      </c>
      <c r="AB83" s="225">
        <f>SUM(X83:X84)</f>
        <v>73.333333333333329</v>
      </c>
      <c r="AC83" s="225">
        <f>SUM(Y83:Y84)</f>
        <v>65.666666666666671</v>
      </c>
      <c r="AD83" s="225">
        <f t="shared" ref="AD83:AG83" si="36">Z83*0.38*0.9*SQRT(3)</f>
        <v>0</v>
      </c>
      <c r="AE83" s="225">
        <f t="shared" si="36"/>
        <v>0</v>
      </c>
      <c r="AF83" s="225">
        <f t="shared" si="36"/>
        <v>43.439834253827435</v>
      </c>
      <c r="AG83" s="225">
        <f t="shared" si="36"/>
        <v>38.898397036381844</v>
      </c>
      <c r="AH83" s="225">
        <f>MAX(Z83:AC84)</f>
        <v>73.333333333333329</v>
      </c>
      <c r="AI83" s="227">
        <f t="shared" ref="AI83" si="37">AH83*0.38*0.9*SQRT(3)</f>
        <v>43.439834253827435</v>
      </c>
      <c r="AJ83" s="227">
        <f>D83-AI83</f>
        <v>181.56016574617257</v>
      </c>
    </row>
    <row r="84" spans="1:37" s="50" customFormat="1" ht="16.5" thickBot="1" x14ac:dyDescent="0.3">
      <c r="A84" s="230"/>
      <c r="B84" s="264"/>
      <c r="C84" s="121"/>
      <c r="D84" s="12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6"/>
      <c r="S84" s="396"/>
      <c r="T84" s="396"/>
      <c r="U84" s="396"/>
      <c r="V84" s="35">
        <f t="shared" si="20"/>
        <v>0</v>
      </c>
      <c r="W84" s="35">
        <f t="shared" si="21"/>
        <v>0</v>
      </c>
      <c r="X84" s="35">
        <f t="shared" si="22"/>
        <v>0</v>
      </c>
      <c r="Y84" s="75">
        <f t="shared" si="23"/>
        <v>0</v>
      </c>
      <c r="Z84" s="232"/>
      <c r="AA84" s="226"/>
      <c r="AB84" s="226"/>
      <c r="AC84" s="226"/>
      <c r="AD84" s="226"/>
      <c r="AE84" s="226"/>
      <c r="AF84" s="226"/>
      <c r="AG84" s="226"/>
      <c r="AH84" s="226"/>
      <c r="AI84" s="228"/>
      <c r="AJ84" s="228"/>
    </row>
    <row r="85" spans="1:37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60">
        <f>SUM(AF12:AF84)</f>
        <v>920.16428908169996</v>
      </c>
      <c r="AG85" s="60">
        <f>SUM(AG12:AG84)</f>
        <v>888.67238378559568</v>
      </c>
      <c r="AH85" s="50"/>
      <c r="AI85" s="50"/>
      <c r="AJ85" s="50"/>
      <c r="AK85" s="50"/>
    </row>
    <row r="86" spans="1:37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</sheetData>
  <sheetProtection password="CCE5" sheet="1" objects="1" scenarios="1" formatCells="0" formatColumns="0" formatRows="0" insertRows="0"/>
  <mergeCells count="254">
    <mergeCell ref="AJ49:AJ54"/>
    <mergeCell ref="AJ46:AJ48"/>
    <mergeCell ref="AJ41:AJ45"/>
    <mergeCell ref="AJ36:AJ40"/>
    <mergeCell ref="AJ28:AJ35"/>
    <mergeCell ref="AJ21:AJ27"/>
    <mergeCell ref="AJ12:AJ20"/>
    <mergeCell ref="AJ8:AJ11"/>
    <mergeCell ref="D83:D84"/>
    <mergeCell ref="AJ83:AJ84"/>
    <mergeCell ref="AJ81:AJ82"/>
    <mergeCell ref="AJ73:AJ80"/>
    <mergeCell ref="AJ69:AJ72"/>
    <mergeCell ref="AJ65:AJ68"/>
    <mergeCell ref="AJ63:AJ64"/>
    <mergeCell ref="AJ61:AJ62"/>
    <mergeCell ref="AJ55:AJ60"/>
    <mergeCell ref="D41:D48"/>
    <mergeCell ref="D49:D54"/>
    <mergeCell ref="D55:D60"/>
    <mergeCell ref="D61:D62"/>
    <mergeCell ref="D63:D64"/>
    <mergeCell ref="D65:D68"/>
    <mergeCell ref="D69:D72"/>
    <mergeCell ref="O10:Q10"/>
    <mergeCell ref="AD10:AE10"/>
    <mergeCell ref="AF10:AG10"/>
    <mergeCell ref="D73:D80"/>
    <mergeCell ref="D81:D82"/>
    <mergeCell ref="A8:A11"/>
    <mergeCell ref="B8:B11"/>
    <mergeCell ref="C8:C11"/>
    <mergeCell ref="E8:E11"/>
    <mergeCell ref="F8:Q8"/>
    <mergeCell ref="R8:U9"/>
    <mergeCell ref="V8:Y9"/>
    <mergeCell ref="D8:D11"/>
    <mergeCell ref="A12:A20"/>
    <mergeCell ref="A21:A27"/>
    <mergeCell ref="B21:B27"/>
    <mergeCell ref="C21:C27"/>
    <mergeCell ref="Z21:Z27"/>
    <mergeCell ref="AA21:AA27"/>
    <mergeCell ref="D21:D27"/>
    <mergeCell ref="D28:D35"/>
    <mergeCell ref="Z41:Z45"/>
    <mergeCell ref="AA41:AA45"/>
    <mergeCell ref="AE36:AE40"/>
    <mergeCell ref="B2:Q3"/>
    <mergeCell ref="F5:U6"/>
    <mergeCell ref="V5:AH6"/>
    <mergeCell ref="AH8:AH11"/>
    <mergeCell ref="AC12:AC20"/>
    <mergeCell ref="AD12:AD20"/>
    <mergeCell ref="R10:S10"/>
    <mergeCell ref="T10:U10"/>
    <mergeCell ref="V10:W10"/>
    <mergeCell ref="X10:Y10"/>
    <mergeCell ref="Z10:AA10"/>
    <mergeCell ref="AB10:AC10"/>
    <mergeCell ref="D12:D20"/>
    <mergeCell ref="B12:B20"/>
    <mergeCell ref="C12:C20"/>
    <mergeCell ref="Z12:Z20"/>
    <mergeCell ref="AA12:AA20"/>
    <mergeCell ref="Z8:AC9"/>
    <mergeCell ref="AD8:AG9"/>
    <mergeCell ref="F9:K9"/>
    <mergeCell ref="L9:Q9"/>
    <mergeCell ref="F10:H10"/>
    <mergeCell ref="I10:K10"/>
    <mergeCell ref="L10:N10"/>
    <mergeCell ref="AI8:AI11"/>
    <mergeCell ref="AB21:AB27"/>
    <mergeCell ref="AC21:AC27"/>
    <mergeCell ref="AD21:AD27"/>
    <mergeCell ref="AE12:AE20"/>
    <mergeCell ref="AF12:AF20"/>
    <mergeCell ref="AG12:AG20"/>
    <mergeCell ref="AH12:AH20"/>
    <mergeCell ref="AI12:AI20"/>
    <mergeCell ref="AB12:AB20"/>
    <mergeCell ref="AH21:AH27"/>
    <mergeCell ref="AI21:AI27"/>
    <mergeCell ref="AE21:AE27"/>
    <mergeCell ref="AF21:AF27"/>
    <mergeCell ref="AG21:AG27"/>
    <mergeCell ref="AH28:AH35"/>
    <mergeCell ref="AI28:AI35"/>
    <mergeCell ref="A36:A40"/>
    <mergeCell ref="B36:B40"/>
    <mergeCell ref="C36:C40"/>
    <mergeCell ref="Z36:Z40"/>
    <mergeCell ref="AA36:AA40"/>
    <mergeCell ref="A28:A35"/>
    <mergeCell ref="B28:B35"/>
    <mergeCell ref="C28:C35"/>
    <mergeCell ref="Z28:Z35"/>
    <mergeCell ref="AA28:AA35"/>
    <mergeCell ref="AB28:AB35"/>
    <mergeCell ref="AC28:AC35"/>
    <mergeCell ref="AD28:AD35"/>
    <mergeCell ref="D36:D40"/>
    <mergeCell ref="AE28:AE35"/>
    <mergeCell ref="AF28:AF35"/>
    <mergeCell ref="AG28:AG35"/>
    <mergeCell ref="AH36:AH40"/>
    <mergeCell ref="AI36:AI40"/>
    <mergeCell ref="AB36:AB40"/>
    <mergeCell ref="AC36:AC40"/>
    <mergeCell ref="AD36:AD40"/>
    <mergeCell ref="AF36:AF40"/>
    <mergeCell ref="AG36:AG40"/>
    <mergeCell ref="AE46:AE48"/>
    <mergeCell ref="AF46:AF48"/>
    <mergeCell ref="AG46:AG48"/>
    <mergeCell ref="AH46:AH48"/>
    <mergeCell ref="AI46:AI48"/>
    <mergeCell ref="AH41:AH45"/>
    <mergeCell ref="AI41:AI45"/>
    <mergeCell ref="AE41:AE45"/>
    <mergeCell ref="AF41:AF45"/>
    <mergeCell ref="AG41:AG45"/>
    <mergeCell ref="A46:A48"/>
    <mergeCell ref="B46:B48"/>
    <mergeCell ref="C46:C48"/>
    <mergeCell ref="Z46:Z48"/>
    <mergeCell ref="AA46:AA48"/>
    <mergeCell ref="AB46:AB48"/>
    <mergeCell ref="AC46:AC48"/>
    <mergeCell ref="AD46:AD48"/>
    <mergeCell ref="AB41:AB45"/>
    <mergeCell ref="AC41:AC45"/>
    <mergeCell ref="AD41:AD45"/>
    <mergeCell ref="A41:A45"/>
    <mergeCell ref="B41:B45"/>
    <mergeCell ref="C41:C45"/>
    <mergeCell ref="AI49:AI54"/>
    <mergeCell ref="A55:A60"/>
    <mergeCell ref="B55:B60"/>
    <mergeCell ref="C55:C60"/>
    <mergeCell ref="Z55:Z60"/>
    <mergeCell ref="AA55:AA60"/>
    <mergeCell ref="A49:A54"/>
    <mergeCell ref="B49:B54"/>
    <mergeCell ref="C49:C54"/>
    <mergeCell ref="Z49:Z54"/>
    <mergeCell ref="AA49:AA54"/>
    <mergeCell ref="AB49:AB54"/>
    <mergeCell ref="AC49:AC54"/>
    <mergeCell ref="AD49:AD54"/>
    <mergeCell ref="AH55:AH60"/>
    <mergeCell ref="AI55:AI60"/>
    <mergeCell ref="AE55:AE60"/>
    <mergeCell ref="AF55:AF60"/>
    <mergeCell ref="AG55:AG60"/>
    <mergeCell ref="AC61:AC62"/>
    <mergeCell ref="AD61:AD62"/>
    <mergeCell ref="AB55:AB60"/>
    <mergeCell ref="AC55:AC60"/>
    <mergeCell ref="AD55:AD60"/>
    <mergeCell ref="AE49:AE54"/>
    <mergeCell ref="AF49:AF54"/>
    <mergeCell ref="AG49:AG54"/>
    <mergeCell ref="AH49:AH54"/>
    <mergeCell ref="AB63:AB64"/>
    <mergeCell ref="AC63:AC64"/>
    <mergeCell ref="AD63:AD64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Z63:Z64"/>
    <mergeCell ref="AA63:AA64"/>
    <mergeCell ref="AH63:AH64"/>
    <mergeCell ref="AI63:AI64"/>
    <mergeCell ref="AE63:AE64"/>
    <mergeCell ref="AF63:AF64"/>
    <mergeCell ref="AG63:AG64"/>
    <mergeCell ref="A61:A62"/>
    <mergeCell ref="B61:B62"/>
    <mergeCell ref="C61:C62"/>
    <mergeCell ref="Z61:Z62"/>
    <mergeCell ref="AA61:AA62"/>
    <mergeCell ref="AB61:AB62"/>
    <mergeCell ref="AE65:AE68"/>
    <mergeCell ref="AF65:AF68"/>
    <mergeCell ref="AG65:AG68"/>
    <mergeCell ref="AH65:AH68"/>
    <mergeCell ref="AI65:AI68"/>
    <mergeCell ref="A69:A72"/>
    <mergeCell ref="B69:B72"/>
    <mergeCell ref="C69:C72"/>
    <mergeCell ref="Z69:Z72"/>
    <mergeCell ref="AA69:AA72"/>
    <mergeCell ref="A65:A68"/>
    <mergeCell ref="B65:B68"/>
    <mergeCell ref="C65:C68"/>
    <mergeCell ref="Z65:Z68"/>
    <mergeCell ref="AA65:AA68"/>
    <mergeCell ref="AB65:AB68"/>
    <mergeCell ref="AC65:AC68"/>
    <mergeCell ref="AD65:AD68"/>
    <mergeCell ref="Z73:Z80"/>
    <mergeCell ref="AA73:AA80"/>
    <mergeCell ref="AH69:AH72"/>
    <mergeCell ref="AI69:AI72"/>
    <mergeCell ref="AB69:AB72"/>
    <mergeCell ref="AC69:AC72"/>
    <mergeCell ref="AD69:AD72"/>
    <mergeCell ref="AE69:AE72"/>
    <mergeCell ref="AF69:AF72"/>
    <mergeCell ref="AG69:AG72"/>
    <mergeCell ref="A83:A84"/>
    <mergeCell ref="B83:B84"/>
    <mergeCell ref="C83:C84"/>
    <mergeCell ref="Z83:Z84"/>
    <mergeCell ref="AA83:AA84"/>
    <mergeCell ref="AH73:AH80"/>
    <mergeCell ref="AI73:AI80"/>
    <mergeCell ref="A81:A82"/>
    <mergeCell ref="B81:B82"/>
    <mergeCell ref="C81:C82"/>
    <mergeCell ref="Z81:Z82"/>
    <mergeCell ref="AA81:AA82"/>
    <mergeCell ref="AB81:AB82"/>
    <mergeCell ref="AC81:AC82"/>
    <mergeCell ref="AD81:AD82"/>
    <mergeCell ref="AB73:AB80"/>
    <mergeCell ref="AC73:AC80"/>
    <mergeCell ref="AD73:AD80"/>
    <mergeCell ref="AE73:AE80"/>
    <mergeCell ref="AF73:AF80"/>
    <mergeCell ref="AG73:AG80"/>
    <mergeCell ref="A73:A80"/>
    <mergeCell ref="B73:B80"/>
    <mergeCell ref="C73:C80"/>
    <mergeCell ref="AH83:AH84"/>
    <mergeCell ref="AI83:AI84"/>
    <mergeCell ref="AB83:AB84"/>
    <mergeCell ref="AC83:AC84"/>
    <mergeCell ref="AD83:AD84"/>
    <mergeCell ref="AE83:AE84"/>
    <mergeCell ref="AF83:AF84"/>
    <mergeCell ref="AG83:AG84"/>
    <mergeCell ref="AE81:AE82"/>
    <mergeCell ref="AF81:AF82"/>
    <mergeCell ref="AG81:AG82"/>
    <mergeCell ref="AH81:AH82"/>
    <mergeCell ref="AI81:AI82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4"/>
  <sheetViews>
    <sheetView zoomScale="70" zoomScaleNormal="70" workbookViewId="0">
      <selection activeCell="F29" sqref="F29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5.5703125" customWidth="1"/>
  </cols>
  <sheetData>
    <row r="1" spans="1:37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50" customFormat="1" x14ac:dyDescent="0.25">
      <c r="A2" s="48"/>
      <c r="B2" s="139" t="s">
        <v>714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48"/>
      <c r="S2" s="48"/>
      <c r="T2" s="48"/>
      <c r="U2" s="49"/>
      <c r="V2" s="49"/>
    </row>
    <row r="3" spans="1:37" s="50" customFormat="1" x14ac:dyDescent="0.25">
      <c r="A3" s="48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48"/>
      <c r="S3" s="48"/>
      <c r="T3" s="48"/>
      <c r="U3" s="49"/>
      <c r="V3" s="49"/>
    </row>
    <row r="4" spans="1:37" s="50" customFormat="1" ht="20.25" x14ac:dyDescent="0.2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9"/>
      <c r="V4" s="49"/>
    </row>
    <row r="5" spans="1:37" s="50" customFormat="1" ht="20.25" x14ac:dyDescent="0.25">
      <c r="A5" s="48"/>
      <c r="B5" s="51"/>
      <c r="C5" s="51"/>
      <c r="D5" s="51"/>
      <c r="E5" s="51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 t="s">
        <v>15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7" s="50" customFormat="1" ht="30" customHeight="1" x14ac:dyDescent="0.25">
      <c r="A6" s="48"/>
      <c r="B6" s="51"/>
      <c r="C6" s="51"/>
      <c r="D6" s="51"/>
      <c r="E6" s="5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7" s="50" customFormat="1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</row>
    <row r="8" spans="1:37" s="50" customFormat="1" ht="31.5" customHeight="1" thickBot="1" x14ac:dyDescent="0.3">
      <c r="A8" s="147" t="s">
        <v>0</v>
      </c>
      <c r="B8" s="150" t="s">
        <v>11</v>
      </c>
      <c r="C8" s="153" t="s">
        <v>13</v>
      </c>
      <c r="D8" s="153" t="s">
        <v>910</v>
      </c>
      <c r="E8" s="150" t="s">
        <v>12</v>
      </c>
      <c r="F8" s="137" t="s">
        <v>6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8"/>
      <c r="R8" s="158" t="s">
        <v>10</v>
      </c>
      <c r="S8" s="159"/>
      <c r="T8" s="159"/>
      <c r="U8" s="160"/>
      <c r="V8" s="164" t="s">
        <v>7</v>
      </c>
      <c r="W8" s="165"/>
      <c r="X8" s="165"/>
      <c r="Y8" s="166"/>
      <c r="Z8" s="164" t="s">
        <v>8</v>
      </c>
      <c r="AA8" s="165"/>
      <c r="AB8" s="165"/>
      <c r="AC8" s="166"/>
      <c r="AD8" s="164" t="s">
        <v>97</v>
      </c>
      <c r="AE8" s="165"/>
      <c r="AF8" s="165"/>
      <c r="AG8" s="166"/>
      <c r="AH8" s="170" t="s">
        <v>9</v>
      </c>
      <c r="AI8" s="177" t="s">
        <v>98</v>
      </c>
      <c r="AJ8" s="177" t="s">
        <v>909</v>
      </c>
    </row>
    <row r="9" spans="1:37" s="50" customFormat="1" ht="33" customHeight="1" thickBot="1" x14ac:dyDescent="0.3">
      <c r="A9" s="148"/>
      <c r="B9" s="151"/>
      <c r="C9" s="154"/>
      <c r="D9" s="154"/>
      <c r="E9" s="151"/>
      <c r="F9" s="137" t="s">
        <v>1</v>
      </c>
      <c r="G9" s="173"/>
      <c r="H9" s="173"/>
      <c r="I9" s="173"/>
      <c r="J9" s="173"/>
      <c r="K9" s="138"/>
      <c r="L9" s="137" t="s">
        <v>2</v>
      </c>
      <c r="M9" s="173"/>
      <c r="N9" s="173"/>
      <c r="O9" s="173"/>
      <c r="P9" s="173"/>
      <c r="Q9" s="138"/>
      <c r="R9" s="161"/>
      <c r="S9" s="162"/>
      <c r="T9" s="162"/>
      <c r="U9" s="163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71"/>
      <c r="AI9" s="178"/>
      <c r="AJ9" s="178"/>
    </row>
    <row r="10" spans="1:37" s="50" customFormat="1" ht="16.5" thickBot="1" x14ac:dyDescent="0.3">
      <c r="A10" s="148"/>
      <c r="B10" s="151"/>
      <c r="C10" s="154"/>
      <c r="D10" s="154"/>
      <c r="E10" s="151"/>
      <c r="F10" s="174">
        <v>1000.4166666666666</v>
      </c>
      <c r="G10" s="175"/>
      <c r="H10" s="176"/>
      <c r="I10" s="174">
        <v>1000.7916666666666</v>
      </c>
      <c r="J10" s="175"/>
      <c r="K10" s="176"/>
      <c r="L10" s="174">
        <v>1000.4166666666666</v>
      </c>
      <c r="M10" s="175"/>
      <c r="N10" s="176"/>
      <c r="O10" s="174">
        <v>1000.7916666666666</v>
      </c>
      <c r="P10" s="175"/>
      <c r="Q10" s="176"/>
      <c r="R10" s="137" t="s">
        <v>1</v>
      </c>
      <c r="S10" s="138"/>
      <c r="T10" s="137" t="s">
        <v>2</v>
      </c>
      <c r="U10" s="138"/>
      <c r="V10" s="135" t="s">
        <v>1</v>
      </c>
      <c r="W10" s="136"/>
      <c r="X10" s="135" t="s">
        <v>2</v>
      </c>
      <c r="Y10" s="136"/>
      <c r="Z10" s="135" t="s">
        <v>1</v>
      </c>
      <c r="AA10" s="136"/>
      <c r="AB10" s="135" t="s">
        <v>2</v>
      </c>
      <c r="AC10" s="136"/>
      <c r="AD10" s="135" t="s">
        <v>1</v>
      </c>
      <c r="AE10" s="136"/>
      <c r="AF10" s="135" t="s">
        <v>2</v>
      </c>
      <c r="AG10" s="136"/>
      <c r="AH10" s="171"/>
      <c r="AI10" s="178"/>
      <c r="AJ10" s="178"/>
    </row>
    <row r="11" spans="1:37" s="50" customFormat="1" ht="16.5" thickBot="1" x14ac:dyDescent="0.3">
      <c r="A11" s="149"/>
      <c r="B11" s="152"/>
      <c r="C11" s="155"/>
      <c r="D11" s="155"/>
      <c r="E11" s="152"/>
      <c r="F11" s="52" t="s">
        <v>3</v>
      </c>
      <c r="G11" s="53" t="s">
        <v>4</v>
      </c>
      <c r="H11" s="54" t="s">
        <v>5</v>
      </c>
      <c r="I11" s="52" t="s">
        <v>3</v>
      </c>
      <c r="J11" s="53" t="s">
        <v>4</v>
      </c>
      <c r="K11" s="54" t="s">
        <v>5</v>
      </c>
      <c r="L11" s="52" t="s">
        <v>3</v>
      </c>
      <c r="M11" s="53" t="s">
        <v>4</v>
      </c>
      <c r="N11" s="54" t="s">
        <v>5</v>
      </c>
      <c r="O11" s="52" t="s">
        <v>3</v>
      </c>
      <c r="P11" s="53" t="s">
        <v>4</v>
      </c>
      <c r="Q11" s="54" t="s">
        <v>5</v>
      </c>
      <c r="R11" s="55">
        <v>1000.4166666666666</v>
      </c>
      <c r="S11" s="55">
        <v>1000.7916666666666</v>
      </c>
      <c r="T11" s="55">
        <v>1000.4166666666666</v>
      </c>
      <c r="U11" s="55">
        <v>1000.7916666666666</v>
      </c>
      <c r="V11" s="56">
        <v>1000.4166666666666</v>
      </c>
      <c r="W11" s="56">
        <v>1000.7916666666666</v>
      </c>
      <c r="X11" s="57">
        <v>1000.4166666666666</v>
      </c>
      <c r="Y11" s="58">
        <v>1000.7916666666666</v>
      </c>
      <c r="Z11" s="56">
        <v>1000.4166666666666</v>
      </c>
      <c r="AA11" s="56">
        <v>1000.7916666666666</v>
      </c>
      <c r="AB11" s="56">
        <v>1000.4166666666666</v>
      </c>
      <c r="AC11" s="56">
        <v>1000.7916666666666</v>
      </c>
      <c r="AD11" s="56">
        <v>1000.4166666666666</v>
      </c>
      <c r="AE11" s="56">
        <v>1000.7916666666666</v>
      </c>
      <c r="AF11" s="56">
        <v>1000.4166666666666</v>
      </c>
      <c r="AG11" s="59">
        <v>1000.7916666666666</v>
      </c>
      <c r="AH11" s="172"/>
      <c r="AI11" s="179"/>
      <c r="AJ11" s="179"/>
    </row>
    <row r="12" spans="1:37" s="50" customFormat="1" ht="15.75" x14ac:dyDescent="0.25">
      <c r="A12" s="201">
        <v>1</v>
      </c>
      <c r="B12" s="220" t="s">
        <v>111</v>
      </c>
      <c r="C12" s="132" t="s">
        <v>721</v>
      </c>
      <c r="D12" s="132">
        <f>(560+630)*0.9</f>
        <v>1071</v>
      </c>
      <c r="E12" s="392" t="s">
        <v>715</v>
      </c>
      <c r="F12" s="392">
        <v>19</v>
      </c>
      <c r="G12" s="392">
        <v>19</v>
      </c>
      <c r="H12" s="392">
        <v>19</v>
      </c>
      <c r="I12" s="392">
        <v>15</v>
      </c>
      <c r="J12" s="392">
        <v>15</v>
      </c>
      <c r="K12" s="392">
        <v>15</v>
      </c>
      <c r="L12" s="392">
        <v>0.5</v>
      </c>
      <c r="M12" s="392">
        <v>0.5</v>
      </c>
      <c r="N12" s="392">
        <v>0.5</v>
      </c>
      <c r="O12" s="392">
        <v>2</v>
      </c>
      <c r="P12" s="392">
        <v>2</v>
      </c>
      <c r="Q12" s="392">
        <v>2</v>
      </c>
      <c r="R12" s="392">
        <v>390</v>
      </c>
      <c r="S12" s="392">
        <v>390</v>
      </c>
      <c r="T12" s="392">
        <v>390</v>
      </c>
      <c r="U12" s="392">
        <v>390</v>
      </c>
      <c r="V12" s="38">
        <f t="shared" ref="V12:V70" si="0">IF(AND(F12=0,G12=0,H12=0),0,IF(AND(F12=0,G12=0),H12,IF(AND(F12=0,H12=0),G12,IF(AND(G12=0,H12=0),F12,IF(F12=0,(G12+H12)/2,IF(G12=0,(F12+H12)/2,IF(H12=0,(F12+G12)/2,(F12+G12+H12)/3)))))))</f>
        <v>19</v>
      </c>
      <c r="W12" s="38">
        <f t="shared" ref="W12:W70" si="1">IF(AND(I12=0,J12=0,K12=0),0,IF(AND(I12=0,J12=0),K12,IF(AND(I12=0,K12=0),J12,IF(AND(J12=0,K12=0),I12,IF(I12=0,(J12+K12)/2,IF(J12=0,(I12+K12)/2,IF(K12=0,(I12+J12)/2,(I12+J12+K12)/3)))))))</f>
        <v>15</v>
      </c>
      <c r="X12" s="38">
        <f t="shared" ref="X12:X70" si="2">IF(AND(L12=0,M12=0,N12=0),0,IF(AND(L12=0,M12=0),N12,IF(AND(L12=0,N12=0),M12,IF(AND(M12=0,N12=0),L12,IF(L12=0,(M12+N12)/2,IF(M12=0,(L12+N12)/2,IF(N12=0,(L12+M12)/2,(L12+M12+N12)/3)))))))</f>
        <v>0.5</v>
      </c>
      <c r="Y12" s="73">
        <f t="shared" ref="Y12:Y70" si="3">IF(AND(O12=0,P12=0,Q12=0),0,IF(AND(O12=0,P12=0),Q12,IF(AND(O12=0,Q12=0),P12,IF(AND(P12=0,Q12=0),O12,IF(O12=0,(P12+Q12)/2,IF(P12=0,(O12+Q12)/2,IF(Q12=0,(O12+P12)/2,(O12+P12+Q12)/3)))))))</f>
        <v>2</v>
      </c>
      <c r="Z12" s="221">
        <f>SUM(V12:V20)</f>
        <v>85</v>
      </c>
      <c r="AA12" s="219">
        <f>SUM(W12:W20)</f>
        <v>79.333333333333343</v>
      </c>
      <c r="AB12" s="219">
        <f>SUM(X12:X20)</f>
        <v>52.166666666666671</v>
      </c>
      <c r="AC12" s="219">
        <f>SUM(Y12:Y20)</f>
        <v>60.333333333333329</v>
      </c>
      <c r="AD12" s="210">
        <f>Z12*0.38*0.9*SQRT(3)</f>
        <v>50.350716976027257</v>
      </c>
      <c r="AE12" s="210">
        <f t="shared" ref="AE12:AG48" si="4">AA12*0.38*0.9*SQRT(3)</f>
        <v>46.994002510958786</v>
      </c>
      <c r="AF12" s="210">
        <f t="shared" si="4"/>
        <v>30.901518457836339</v>
      </c>
      <c r="AG12" s="210">
        <f t="shared" si="4"/>
        <v>35.739136363376211</v>
      </c>
      <c r="AH12" s="219">
        <f>MAX(Z12:AC20)</f>
        <v>85</v>
      </c>
      <c r="AI12" s="213">
        <f>AH12*0.38*0.9*SQRT(3)</f>
        <v>50.350716976027257</v>
      </c>
      <c r="AJ12" s="213">
        <f>D12-AI12</f>
        <v>1020.6492830239728</v>
      </c>
    </row>
    <row r="13" spans="1:37" s="50" customFormat="1" ht="15.75" x14ac:dyDescent="0.25">
      <c r="A13" s="127"/>
      <c r="B13" s="130"/>
      <c r="C13" s="133"/>
      <c r="D13" s="133"/>
      <c r="E13" s="383" t="s">
        <v>716</v>
      </c>
      <c r="F13" s="383">
        <v>7</v>
      </c>
      <c r="G13" s="383">
        <v>7</v>
      </c>
      <c r="H13" s="383">
        <v>7</v>
      </c>
      <c r="I13" s="383">
        <v>9</v>
      </c>
      <c r="J13" s="383">
        <v>10</v>
      </c>
      <c r="K13" s="383">
        <v>9</v>
      </c>
      <c r="L13" s="383">
        <v>20</v>
      </c>
      <c r="M13" s="383">
        <v>20</v>
      </c>
      <c r="N13" s="383">
        <v>20</v>
      </c>
      <c r="O13" s="383">
        <v>25</v>
      </c>
      <c r="P13" s="383">
        <v>25</v>
      </c>
      <c r="Q13" s="383">
        <v>25</v>
      </c>
      <c r="R13" s="394">
        <v>390</v>
      </c>
      <c r="S13" s="394">
        <v>390</v>
      </c>
      <c r="T13" s="394">
        <v>390</v>
      </c>
      <c r="U13" s="394">
        <v>390</v>
      </c>
      <c r="V13" s="34">
        <f t="shared" si="0"/>
        <v>7</v>
      </c>
      <c r="W13" s="34">
        <f t="shared" si="1"/>
        <v>9.3333333333333339</v>
      </c>
      <c r="X13" s="34">
        <f t="shared" si="2"/>
        <v>20</v>
      </c>
      <c r="Y13" s="74">
        <f t="shared" si="3"/>
        <v>25</v>
      </c>
      <c r="Z13" s="217"/>
      <c r="AA13" s="211"/>
      <c r="AB13" s="211"/>
      <c r="AC13" s="211"/>
      <c r="AD13" s="211"/>
      <c r="AE13" s="211"/>
      <c r="AF13" s="211"/>
      <c r="AG13" s="211"/>
      <c r="AH13" s="211"/>
      <c r="AI13" s="214"/>
      <c r="AJ13" s="214"/>
    </row>
    <row r="14" spans="1:37" s="50" customFormat="1" ht="15.75" x14ac:dyDescent="0.25">
      <c r="A14" s="127"/>
      <c r="B14" s="130"/>
      <c r="C14" s="133"/>
      <c r="D14" s="133"/>
      <c r="E14" s="385" t="s">
        <v>717</v>
      </c>
      <c r="F14" s="385">
        <v>18</v>
      </c>
      <c r="G14" s="385">
        <v>18</v>
      </c>
      <c r="H14" s="385">
        <v>18</v>
      </c>
      <c r="I14" s="385">
        <v>20</v>
      </c>
      <c r="J14" s="385">
        <v>21</v>
      </c>
      <c r="K14" s="385">
        <v>19</v>
      </c>
      <c r="L14" s="385">
        <v>20</v>
      </c>
      <c r="M14" s="385">
        <v>20</v>
      </c>
      <c r="N14" s="385">
        <v>19</v>
      </c>
      <c r="O14" s="385">
        <v>20</v>
      </c>
      <c r="P14" s="385">
        <v>21</v>
      </c>
      <c r="Q14" s="385">
        <v>20</v>
      </c>
      <c r="R14" s="385">
        <v>390</v>
      </c>
      <c r="S14" s="385">
        <v>390</v>
      </c>
      <c r="T14" s="385">
        <v>390</v>
      </c>
      <c r="U14" s="385">
        <v>390</v>
      </c>
      <c r="V14" s="34">
        <f t="shared" si="0"/>
        <v>18</v>
      </c>
      <c r="W14" s="34">
        <f t="shared" si="1"/>
        <v>20</v>
      </c>
      <c r="X14" s="34">
        <f t="shared" si="2"/>
        <v>19.666666666666668</v>
      </c>
      <c r="Y14" s="74">
        <f t="shared" si="3"/>
        <v>20.333333333333332</v>
      </c>
      <c r="Z14" s="217"/>
      <c r="AA14" s="211"/>
      <c r="AB14" s="211"/>
      <c r="AC14" s="211"/>
      <c r="AD14" s="211"/>
      <c r="AE14" s="211"/>
      <c r="AF14" s="211"/>
      <c r="AG14" s="211"/>
      <c r="AH14" s="211"/>
      <c r="AI14" s="214"/>
      <c r="AJ14" s="214"/>
    </row>
    <row r="15" spans="1:37" s="50" customFormat="1" ht="15.75" x14ac:dyDescent="0.25">
      <c r="A15" s="127"/>
      <c r="B15" s="130"/>
      <c r="C15" s="133"/>
      <c r="D15" s="133"/>
      <c r="E15" s="383" t="s">
        <v>718</v>
      </c>
      <c r="F15" s="383">
        <v>0</v>
      </c>
      <c r="G15" s="383">
        <v>0</v>
      </c>
      <c r="H15" s="383">
        <v>0</v>
      </c>
      <c r="I15" s="383">
        <v>0</v>
      </c>
      <c r="J15" s="383">
        <v>0</v>
      </c>
      <c r="K15" s="383">
        <v>0</v>
      </c>
      <c r="L15" s="383">
        <v>0</v>
      </c>
      <c r="M15" s="383">
        <v>0</v>
      </c>
      <c r="N15" s="383">
        <v>0</v>
      </c>
      <c r="O15" s="383">
        <v>0</v>
      </c>
      <c r="P15" s="383">
        <v>0</v>
      </c>
      <c r="Q15" s="383">
        <v>0</v>
      </c>
      <c r="R15" s="394">
        <v>390</v>
      </c>
      <c r="S15" s="394">
        <v>390</v>
      </c>
      <c r="T15" s="394">
        <v>390</v>
      </c>
      <c r="U15" s="394">
        <v>390</v>
      </c>
      <c r="V15" s="34">
        <f t="shared" si="0"/>
        <v>0</v>
      </c>
      <c r="W15" s="34">
        <f t="shared" si="1"/>
        <v>0</v>
      </c>
      <c r="X15" s="34">
        <f t="shared" si="2"/>
        <v>0</v>
      </c>
      <c r="Y15" s="74">
        <f t="shared" si="3"/>
        <v>0</v>
      </c>
      <c r="Z15" s="217"/>
      <c r="AA15" s="211"/>
      <c r="AB15" s="211"/>
      <c r="AC15" s="211"/>
      <c r="AD15" s="211"/>
      <c r="AE15" s="211"/>
      <c r="AF15" s="211"/>
      <c r="AG15" s="211"/>
      <c r="AH15" s="211"/>
      <c r="AI15" s="214"/>
      <c r="AJ15" s="214"/>
    </row>
    <row r="16" spans="1:37" s="50" customFormat="1" ht="15.75" x14ac:dyDescent="0.25">
      <c r="A16" s="127"/>
      <c r="B16" s="130"/>
      <c r="C16" s="133"/>
      <c r="D16" s="133"/>
      <c r="E16" s="385" t="s">
        <v>403</v>
      </c>
      <c r="F16" s="385">
        <v>8</v>
      </c>
      <c r="G16" s="385">
        <v>8</v>
      </c>
      <c r="H16" s="385">
        <v>8</v>
      </c>
      <c r="I16" s="385">
        <v>2</v>
      </c>
      <c r="J16" s="385">
        <v>2</v>
      </c>
      <c r="K16" s="385">
        <v>2</v>
      </c>
      <c r="L16" s="385">
        <v>0</v>
      </c>
      <c r="M16" s="385">
        <v>0</v>
      </c>
      <c r="N16" s="385">
        <v>0</v>
      </c>
      <c r="O16" s="385">
        <v>0</v>
      </c>
      <c r="P16" s="385">
        <v>0</v>
      </c>
      <c r="Q16" s="385">
        <v>0</v>
      </c>
      <c r="R16" s="385">
        <v>390</v>
      </c>
      <c r="S16" s="385">
        <v>390</v>
      </c>
      <c r="T16" s="385">
        <v>390</v>
      </c>
      <c r="U16" s="385">
        <v>390</v>
      </c>
      <c r="V16" s="34">
        <f t="shared" si="0"/>
        <v>8</v>
      </c>
      <c r="W16" s="34">
        <f t="shared" si="1"/>
        <v>2</v>
      </c>
      <c r="X16" s="34">
        <f t="shared" si="2"/>
        <v>0</v>
      </c>
      <c r="Y16" s="74">
        <f t="shared" si="3"/>
        <v>0</v>
      </c>
      <c r="Z16" s="217"/>
      <c r="AA16" s="211"/>
      <c r="AB16" s="211"/>
      <c r="AC16" s="211"/>
      <c r="AD16" s="211"/>
      <c r="AE16" s="211"/>
      <c r="AF16" s="211"/>
      <c r="AG16" s="211"/>
      <c r="AH16" s="211"/>
      <c r="AI16" s="214"/>
      <c r="AJ16" s="214"/>
    </row>
    <row r="17" spans="1:36" s="50" customFormat="1" ht="15.75" x14ac:dyDescent="0.25">
      <c r="A17" s="127"/>
      <c r="B17" s="130"/>
      <c r="C17" s="133"/>
      <c r="D17" s="133"/>
      <c r="E17" s="383" t="s">
        <v>719</v>
      </c>
      <c r="F17" s="383">
        <v>33</v>
      </c>
      <c r="G17" s="383">
        <v>33</v>
      </c>
      <c r="H17" s="383">
        <v>33</v>
      </c>
      <c r="I17" s="383">
        <v>33</v>
      </c>
      <c r="J17" s="383">
        <v>33</v>
      </c>
      <c r="K17" s="383">
        <v>33</v>
      </c>
      <c r="L17" s="383">
        <v>10</v>
      </c>
      <c r="M17" s="383">
        <v>10</v>
      </c>
      <c r="N17" s="383">
        <v>10</v>
      </c>
      <c r="O17" s="383">
        <v>10</v>
      </c>
      <c r="P17" s="383">
        <v>10</v>
      </c>
      <c r="Q17" s="383">
        <v>10</v>
      </c>
      <c r="R17" s="394">
        <v>390</v>
      </c>
      <c r="S17" s="394">
        <v>390</v>
      </c>
      <c r="T17" s="394">
        <v>390</v>
      </c>
      <c r="U17" s="394">
        <v>390</v>
      </c>
      <c r="V17" s="34">
        <f t="shared" si="0"/>
        <v>33</v>
      </c>
      <c r="W17" s="34">
        <f t="shared" si="1"/>
        <v>33</v>
      </c>
      <c r="X17" s="34">
        <f t="shared" si="2"/>
        <v>10</v>
      </c>
      <c r="Y17" s="74">
        <f t="shared" si="3"/>
        <v>10</v>
      </c>
      <c r="Z17" s="217"/>
      <c r="AA17" s="211"/>
      <c r="AB17" s="211"/>
      <c r="AC17" s="211"/>
      <c r="AD17" s="211"/>
      <c r="AE17" s="211"/>
      <c r="AF17" s="211"/>
      <c r="AG17" s="211"/>
      <c r="AH17" s="211"/>
      <c r="AI17" s="214"/>
      <c r="AJ17" s="214"/>
    </row>
    <row r="18" spans="1:36" s="50" customFormat="1" ht="15.75" x14ac:dyDescent="0.25">
      <c r="A18" s="127"/>
      <c r="B18" s="130"/>
      <c r="C18" s="133"/>
      <c r="D18" s="133"/>
      <c r="E18" s="385" t="s">
        <v>720</v>
      </c>
      <c r="F18" s="385">
        <v>0</v>
      </c>
      <c r="G18" s="385">
        <v>0</v>
      </c>
      <c r="H18" s="385">
        <v>0</v>
      </c>
      <c r="I18" s="385">
        <v>0</v>
      </c>
      <c r="J18" s="385">
        <v>0</v>
      </c>
      <c r="K18" s="385">
        <v>0</v>
      </c>
      <c r="L18" s="385">
        <v>2</v>
      </c>
      <c r="M18" s="385">
        <v>2</v>
      </c>
      <c r="N18" s="385">
        <v>2</v>
      </c>
      <c r="O18" s="385">
        <v>3</v>
      </c>
      <c r="P18" s="385">
        <v>3</v>
      </c>
      <c r="Q18" s="385">
        <v>3</v>
      </c>
      <c r="R18" s="395">
        <v>0</v>
      </c>
      <c r="S18" s="395">
        <v>0</v>
      </c>
      <c r="T18" s="395">
        <v>390</v>
      </c>
      <c r="U18" s="395">
        <v>390</v>
      </c>
      <c r="V18" s="34">
        <f t="shared" si="0"/>
        <v>0</v>
      </c>
      <c r="W18" s="34">
        <f t="shared" si="1"/>
        <v>0</v>
      </c>
      <c r="X18" s="34">
        <f t="shared" si="2"/>
        <v>2</v>
      </c>
      <c r="Y18" s="74">
        <f t="shared" si="3"/>
        <v>3</v>
      </c>
      <c r="Z18" s="217"/>
      <c r="AA18" s="211"/>
      <c r="AB18" s="211"/>
      <c r="AC18" s="211"/>
      <c r="AD18" s="211"/>
      <c r="AE18" s="211"/>
      <c r="AF18" s="211"/>
      <c r="AG18" s="211"/>
      <c r="AH18" s="211"/>
      <c r="AI18" s="214"/>
      <c r="AJ18" s="214"/>
    </row>
    <row r="19" spans="1:36" s="50" customFormat="1" ht="15.75" x14ac:dyDescent="0.25">
      <c r="A19" s="127"/>
      <c r="B19" s="130"/>
      <c r="C19" s="133"/>
      <c r="D19" s="133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95"/>
      <c r="S19" s="395"/>
      <c r="T19" s="395"/>
      <c r="U19" s="395"/>
      <c r="V19" s="34"/>
      <c r="W19" s="34"/>
      <c r="X19" s="34"/>
      <c r="Y19" s="74"/>
      <c r="Z19" s="217"/>
      <c r="AA19" s="211"/>
      <c r="AB19" s="211"/>
      <c r="AC19" s="211"/>
      <c r="AD19" s="211"/>
      <c r="AE19" s="211"/>
      <c r="AF19" s="211"/>
      <c r="AG19" s="211"/>
      <c r="AH19" s="211"/>
      <c r="AI19" s="214"/>
      <c r="AJ19" s="214"/>
    </row>
    <row r="20" spans="1:36" s="50" customFormat="1" ht="16.5" thickBot="1" x14ac:dyDescent="0.3">
      <c r="A20" s="128"/>
      <c r="B20" s="131"/>
      <c r="C20" s="134"/>
      <c r="D20" s="134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6"/>
      <c r="S20" s="396"/>
      <c r="T20" s="396"/>
      <c r="U20" s="396"/>
      <c r="V20" s="35">
        <f t="shared" si="0"/>
        <v>0</v>
      </c>
      <c r="W20" s="35">
        <f t="shared" si="1"/>
        <v>0</v>
      </c>
      <c r="X20" s="35">
        <f t="shared" si="2"/>
        <v>0</v>
      </c>
      <c r="Y20" s="75">
        <f t="shared" si="3"/>
        <v>0</v>
      </c>
      <c r="Z20" s="218"/>
      <c r="AA20" s="212"/>
      <c r="AB20" s="212"/>
      <c r="AC20" s="212"/>
      <c r="AD20" s="212"/>
      <c r="AE20" s="212"/>
      <c r="AF20" s="212"/>
      <c r="AG20" s="212"/>
      <c r="AH20" s="212"/>
      <c r="AI20" s="215"/>
      <c r="AJ20" s="215"/>
    </row>
    <row r="21" spans="1:36" s="50" customFormat="1" ht="15.75" x14ac:dyDescent="0.25">
      <c r="A21" s="123">
        <v>2</v>
      </c>
      <c r="B21" s="124" t="s">
        <v>100</v>
      </c>
      <c r="C21" s="119" t="s">
        <v>22</v>
      </c>
      <c r="D21" s="119">
        <f>250*0.9</f>
        <v>225</v>
      </c>
      <c r="E21" s="392" t="s">
        <v>722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2">
        <v>0</v>
      </c>
      <c r="O21" s="392">
        <v>6</v>
      </c>
      <c r="P21" s="392">
        <v>6</v>
      </c>
      <c r="Q21" s="392">
        <v>6</v>
      </c>
      <c r="R21" s="392">
        <v>380</v>
      </c>
      <c r="S21" s="392">
        <v>380</v>
      </c>
      <c r="T21" s="392">
        <v>380</v>
      </c>
      <c r="U21" s="392">
        <v>380</v>
      </c>
      <c r="V21" s="38">
        <f t="shared" si="0"/>
        <v>0</v>
      </c>
      <c r="W21" s="38">
        <f t="shared" si="1"/>
        <v>0</v>
      </c>
      <c r="X21" s="38">
        <f t="shared" si="2"/>
        <v>0</v>
      </c>
      <c r="Y21" s="73">
        <f t="shared" si="3"/>
        <v>6</v>
      </c>
      <c r="Z21" s="221">
        <f>SUM(V21:V27)</f>
        <v>56.5</v>
      </c>
      <c r="AA21" s="219">
        <f>SUM(W21:W27)</f>
        <v>55.166666666666671</v>
      </c>
      <c r="AB21" s="219">
        <f>SUM(X21:X27)</f>
        <v>80.666666666666671</v>
      </c>
      <c r="AC21" s="219">
        <f>SUM(Y21:Y27)</f>
        <v>85</v>
      </c>
      <c r="AD21" s="210">
        <f t="shared" ref="AD21" si="5">Z21*0.38*0.9*SQRT(3)</f>
        <v>33.468417754653416</v>
      </c>
      <c r="AE21" s="210">
        <f t="shared" si="4"/>
        <v>32.678602586402008</v>
      </c>
      <c r="AF21" s="210">
        <f t="shared" si="4"/>
        <v>47.783817679210195</v>
      </c>
      <c r="AG21" s="210">
        <f t="shared" si="4"/>
        <v>50.350716976027257</v>
      </c>
      <c r="AH21" s="219">
        <f>MAX(Z21:AC27)</f>
        <v>85</v>
      </c>
      <c r="AI21" s="213">
        <f t="shared" ref="AI21" si="6">AH21*0.38*0.9*SQRT(3)</f>
        <v>50.350716976027257</v>
      </c>
      <c r="AJ21" s="213">
        <f>D21-AI21</f>
        <v>174.64928302397274</v>
      </c>
    </row>
    <row r="22" spans="1:36" s="50" customFormat="1" ht="15.75" x14ac:dyDescent="0.25">
      <c r="A22" s="111"/>
      <c r="B22" s="114"/>
      <c r="C22" s="120"/>
      <c r="D22" s="120"/>
      <c r="E22" s="383" t="s">
        <v>723</v>
      </c>
      <c r="F22" s="383">
        <v>4</v>
      </c>
      <c r="G22" s="383">
        <v>4</v>
      </c>
      <c r="H22" s="383">
        <v>4</v>
      </c>
      <c r="I22" s="383">
        <v>4</v>
      </c>
      <c r="J22" s="383">
        <v>4</v>
      </c>
      <c r="K22" s="383">
        <v>4</v>
      </c>
      <c r="L22" s="383">
        <v>10</v>
      </c>
      <c r="M22" s="383">
        <v>10</v>
      </c>
      <c r="N22" s="383">
        <v>10</v>
      </c>
      <c r="O22" s="383">
        <v>5</v>
      </c>
      <c r="P22" s="383">
        <v>5</v>
      </c>
      <c r="Q22" s="383">
        <v>5</v>
      </c>
      <c r="R22" s="394">
        <v>380</v>
      </c>
      <c r="S22" s="394">
        <v>380</v>
      </c>
      <c r="T22" s="394">
        <v>380</v>
      </c>
      <c r="U22" s="394">
        <v>380</v>
      </c>
      <c r="V22" s="34">
        <f t="shared" si="0"/>
        <v>4</v>
      </c>
      <c r="W22" s="34">
        <f t="shared" si="1"/>
        <v>4</v>
      </c>
      <c r="X22" s="34">
        <f t="shared" si="2"/>
        <v>10</v>
      </c>
      <c r="Y22" s="74">
        <f t="shared" si="3"/>
        <v>5</v>
      </c>
      <c r="Z22" s="217"/>
      <c r="AA22" s="211"/>
      <c r="AB22" s="211"/>
      <c r="AC22" s="211"/>
      <c r="AD22" s="211"/>
      <c r="AE22" s="211"/>
      <c r="AF22" s="211"/>
      <c r="AG22" s="211"/>
      <c r="AH22" s="211"/>
      <c r="AI22" s="214"/>
      <c r="AJ22" s="214"/>
    </row>
    <row r="23" spans="1:36" s="50" customFormat="1" ht="15.75" x14ac:dyDescent="0.25">
      <c r="A23" s="111"/>
      <c r="B23" s="114"/>
      <c r="C23" s="120"/>
      <c r="D23" s="120"/>
      <c r="E23" s="385" t="s">
        <v>724</v>
      </c>
      <c r="F23" s="385">
        <v>1.5</v>
      </c>
      <c r="G23" s="385">
        <v>1.5</v>
      </c>
      <c r="H23" s="385">
        <v>1.5</v>
      </c>
      <c r="I23" s="385">
        <v>1.5</v>
      </c>
      <c r="J23" s="385">
        <v>1.5</v>
      </c>
      <c r="K23" s="385">
        <v>1.5</v>
      </c>
      <c r="L23" s="385">
        <v>2</v>
      </c>
      <c r="M23" s="385">
        <v>2</v>
      </c>
      <c r="N23" s="385">
        <v>2</v>
      </c>
      <c r="O23" s="385">
        <v>6</v>
      </c>
      <c r="P23" s="385">
        <v>6</v>
      </c>
      <c r="Q23" s="385">
        <v>6</v>
      </c>
      <c r="R23" s="385">
        <v>380</v>
      </c>
      <c r="S23" s="385">
        <v>380</v>
      </c>
      <c r="T23" s="385">
        <v>380</v>
      </c>
      <c r="U23" s="385">
        <v>380</v>
      </c>
      <c r="V23" s="34">
        <f t="shared" si="0"/>
        <v>1.5</v>
      </c>
      <c r="W23" s="34">
        <f t="shared" si="1"/>
        <v>1.5</v>
      </c>
      <c r="X23" s="34">
        <f t="shared" si="2"/>
        <v>2</v>
      </c>
      <c r="Y23" s="74">
        <f t="shared" si="3"/>
        <v>6</v>
      </c>
      <c r="Z23" s="217"/>
      <c r="AA23" s="211"/>
      <c r="AB23" s="211"/>
      <c r="AC23" s="211"/>
      <c r="AD23" s="211"/>
      <c r="AE23" s="211"/>
      <c r="AF23" s="211"/>
      <c r="AG23" s="211"/>
      <c r="AH23" s="211"/>
      <c r="AI23" s="214"/>
      <c r="AJ23" s="214"/>
    </row>
    <row r="24" spans="1:36" s="50" customFormat="1" ht="15.75" x14ac:dyDescent="0.25">
      <c r="A24" s="111"/>
      <c r="B24" s="114"/>
      <c r="C24" s="120"/>
      <c r="D24" s="120"/>
      <c r="E24" s="383" t="s">
        <v>725</v>
      </c>
      <c r="F24" s="383">
        <v>22</v>
      </c>
      <c r="G24" s="383">
        <v>22</v>
      </c>
      <c r="H24" s="383">
        <v>22</v>
      </c>
      <c r="I24" s="383">
        <v>20</v>
      </c>
      <c r="J24" s="383">
        <v>19</v>
      </c>
      <c r="K24" s="383">
        <v>20</v>
      </c>
      <c r="L24" s="383">
        <v>25</v>
      </c>
      <c r="M24" s="383">
        <v>24</v>
      </c>
      <c r="N24" s="383">
        <v>25</v>
      </c>
      <c r="O24" s="383">
        <v>25</v>
      </c>
      <c r="P24" s="383">
        <v>27</v>
      </c>
      <c r="Q24" s="383">
        <v>25</v>
      </c>
      <c r="R24" s="394">
        <v>380</v>
      </c>
      <c r="S24" s="394">
        <v>380</v>
      </c>
      <c r="T24" s="394">
        <v>380</v>
      </c>
      <c r="U24" s="394">
        <v>380</v>
      </c>
      <c r="V24" s="34">
        <f t="shared" si="0"/>
        <v>22</v>
      </c>
      <c r="W24" s="34">
        <f t="shared" si="1"/>
        <v>19.666666666666668</v>
      </c>
      <c r="X24" s="34">
        <f t="shared" si="2"/>
        <v>24.666666666666668</v>
      </c>
      <c r="Y24" s="74">
        <f t="shared" si="3"/>
        <v>25.666666666666668</v>
      </c>
      <c r="Z24" s="217"/>
      <c r="AA24" s="211"/>
      <c r="AB24" s="211"/>
      <c r="AC24" s="211"/>
      <c r="AD24" s="211"/>
      <c r="AE24" s="211"/>
      <c r="AF24" s="211"/>
      <c r="AG24" s="211"/>
      <c r="AH24" s="211"/>
      <c r="AI24" s="214"/>
      <c r="AJ24" s="214"/>
    </row>
    <row r="25" spans="1:36" s="50" customFormat="1" ht="15.75" x14ac:dyDescent="0.25">
      <c r="A25" s="111"/>
      <c r="B25" s="114"/>
      <c r="C25" s="120"/>
      <c r="D25" s="120"/>
      <c r="E25" s="383" t="s">
        <v>726</v>
      </c>
      <c r="F25" s="383">
        <v>29</v>
      </c>
      <c r="G25" s="383">
        <v>29</v>
      </c>
      <c r="H25" s="383">
        <v>29</v>
      </c>
      <c r="I25" s="383">
        <v>30</v>
      </c>
      <c r="J25" s="383">
        <v>30</v>
      </c>
      <c r="K25" s="383">
        <v>30</v>
      </c>
      <c r="L25" s="383">
        <v>45</v>
      </c>
      <c r="M25" s="383">
        <v>44</v>
      </c>
      <c r="N25" s="383">
        <v>43</v>
      </c>
      <c r="O25" s="383">
        <v>40</v>
      </c>
      <c r="P25" s="383">
        <v>42</v>
      </c>
      <c r="Q25" s="383">
        <v>45</v>
      </c>
      <c r="R25" s="394">
        <v>380</v>
      </c>
      <c r="S25" s="394">
        <v>380</v>
      </c>
      <c r="T25" s="394">
        <v>380</v>
      </c>
      <c r="U25" s="394">
        <v>380</v>
      </c>
      <c r="V25" s="34">
        <f t="shared" si="0"/>
        <v>29</v>
      </c>
      <c r="W25" s="34">
        <f t="shared" si="1"/>
        <v>30</v>
      </c>
      <c r="X25" s="34">
        <f t="shared" si="2"/>
        <v>44</v>
      </c>
      <c r="Y25" s="74">
        <f t="shared" si="3"/>
        <v>42.333333333333336</v>
      </c>
      <c r="Z25" s="217"/>
      <c r="AA25" s="211"/>
      <c r="AB25" s="211"/>
      <c r="AC25" s="211"/>
      <c r="AD25" s="211"/>
      <c r="AE25" s="211"/>
      <c r="AF25" s="211"/>
      <c r="AG25" s="211"/>
      <c r="AH25" s="211"/>
      <c r="AI25" s="214"/>
      <c r="AJ25" s="214"/>
    </row>
    <row r="26" spans="1:36" s="50" customFormat="1" ht="15.75" x14ac:dyDescent="0.25">
      <c r="A26" s="111"/>
      <c r="B26" s="114"/>
      <c r="C26" s="120"/>
      <c r="D26" s="120"/>
      <c r="E26" s="385" t="s">
        <v>727</v>
      </c>
      <c r="F26" s="385">
        <v>0</v>
      </c>
      <c r="G26" s="385">
        <v>0</v>
      </c>
      <c r="H26" s="385">
        <v>0</v>
      </c>
      <c r="I26" s="385">
        <v>0</v>
      </c>
      <c r="J26" s="385">
        <v>0</v>
      </c>
      <c r="K26" s="385">
        <v>0</v>
      </c>
      <c r="L26" s="385">
        <v>0</v>
      </c>
      <c r="M26" s="385">
        <v>0</v>
      </c>
      <c r="N26" s="385">
        <v>0</v>
      </c>
      <c r="O26" s="385">
        <v>0</v>
      </c>
      <c r="P26" s="385">
        <v>0</v>
      </c>
      <c r="Q26" s="385">
        <v>0</v>
      </c>
      <c r="R26" s="395">
        <v>0</v>
      </c>
      <c r="S26" s="395">
        <v>0</v>
      </c>
      <c r="T26" s="395">
        <v>0</v>
      </c>
      <c r="U26" s="395">
        <v>0</v>
      </c>
      <c r="V26" s="34">
        <f t="shared" si="0"/>
        <v>0</v>
      </c>
      <c r="W26" s="34">
        <f t="shared" si="1"/>
        <v>0</v>
      </c>
      <c r="X26" s="34">
        <f t="shared" si="2"/>
        <v>0</v>
      </c>
      <c r="Y26" s="74">
        <f t="shared" si="3"/>
        <v>0</v>
      </c>
      <c r="Z26" s="217"/>
      <c r="AA26" s="211"/>
      <c r="AB26" s="211"/>
      <c r="AC26" s="211"/>
      <c r="AD26" s="211"/>
      <c r="AE26" s="211"/>
      <c r="AF26" s="211"/>
      <c r="AG26" s="211"/>
      <c r="AH26" s="211"/>
      <c r="AI26" s="214"/>
      <c r="AJ26" s="214"/>
    </row>
    <row r="27" spans="1:36" s="50" customFormat="1" ht="16.5" thickBot="1" x14ac:dyDescent="0.3">
      <c r="A27" s="112"/>
      <c r="B27" s="115"/>
      <c r="C27" s="121"/>
      <c r="D27" s="12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6"/>
      <c r="S27" s="396"/>
      <c r="T27" s="396"/>
      <c r="U27" s="396"/>
      <c r="V27" s="35">
        <f t="shared" si="0"/>
        <v>0</v>
      </c>
      <c r="W27" s="35">
        <f t="shared" si="1"/>
        <v>0</v>
      </c>
      <c r="X27" s="35">
        <f t="shared" si="2"/>
        <v>0</v>
      </c>
      <c r="Y27" s="75">
        <f t="shared" si="3"/>
        <v>0</v>
      </c>
      <c r="Z27" s="218"/>
      <c r="AA27" s="212"/>
      <c r="AB27" s="212"/>
      <c r="AC27" s="212"/>
      <c r="AD27" s="212"/>
      <c r="AE27" s="212"/>
      <c r="AF27" s="212"/>
      <c r="AG27" s="212"/>
      <c r="AH27" s="212"/>
      <c r="AI27" s="215"/>
      <c r="AJ27" s="215"/>
    </row>
    <row r="28" spans="1:36" s="50" customFormat="1" ht="18.75" x14ac:dyDescent="0.25">
      <c r="A28" s="123">
        <v>3</v>
      </c>
      <c r="B28" s="124" t="s">
        <v>17</v>
      </c>
      <c r="C28" s="132" t="s">
        <v>801</v>
      </c>
      <c r="D28" s="132">
        <f>(250+250)*0.9</f>
        <v>450</v>
      </c>
      <c r="E28" s="392" t="s">
        <v>728</v>
      </c>
      <c r="F28" s="392">
        <v>30</v>
      </c>
      <c r="G28" s="392">
        <v>30</v>
      </c>
      <c r="H28" s="392">
        <v>30</v>
      </c>
      <c r="I28" s="392">
        <v>31</v>
      </c>
      <c r="J28" s="392">
        <v>31</v>
      </c>
      <c r="K28" s="392">
        <v>29</v>
      </c>
      <c r="L28" s="392">
        <v>50</v>
      </c>
      <c r="M28" s="392">
        <v>48</v>
      </c>
      <c r="N28" s="392">
        <v>45</v>
      </c>
      <c r="O28" s="392">
        <v>50</v>
      </c>
      <c r="P28" s="392">
        <v>45</v>
      </c>
      <c r="Q28" s="392">
        <v>45</v>
      </c>
      <c r="R28" s="392">
        <v>390</v>
      </c>
      <c r="S28" s="392">
        <v>390</v>
      </c>
      <c r="T28" s="392">
        <v>390</v>
      </c>
      <c r="U28" s="392">
        <v>390</v>
      </c>
      <c r="V28" s="22">
        <f t="shared" si="0"/>
        <v>30</v>
      </c>
      <c r="W28" s="22">
        <f t="shared" si="1"/>
        <v>30.333333333333332</v>
      </c>
      <c r="X28" s="22">
        <f t="shared" si="2"/>
        <v>47.666666666666664</v>
      </c>
      <c r="Y28" s="69">
        <f t="shared" si="3"/>
        <v>46.666666666666664</v>
      </c>
      <c r="Z28" s="125">
        <f>SUM(V28:V39)</f>
        <v>175</v>
      </c>
      <c r="AA28" s="103">
        <f>SUM(W28:W39)</f>
        <v>153.43333333333334</v>
      </c>
      <c r="AB28" s="103">
        <f>SUM(X28:X39)</f>
        <v>217.66666666666669</v>
      </c>
      <c r="AC28" s="103">
        <f>SUM(Y28:Y39)</f>
        <v>208.99999999999997</v>
      </c>
      <c r="AD28" s="105">
        <f t="shared" ref="AD28:AG28" si="7">Z28*0.38*0.9*SQRT(3)</f>
        <v>103.6632408329973</v>
      </c>
      <c r="AE28" s="105">
        <f t="shared" si="7"/>
        <v>90.887980486530779</v>
      </c>
      <c r="AF28" s="105">
        <f t="shared" si="7"/>
        <v>128.93732621704237</v>
      </c>
      <c r="AG28" s="105">
        <f t="shared" si="7"/>
        <v>123.8035276234082</v>
      </c>
      <c r="AH28" s="103">
        <f>MAX(Z28:AC39)</f>
        <v>217.66666666666669</v>
      </c>
      <c r="AI28" s="107">
        <f t="shared" ref="AI28" si="8">AH28*0.38*0.9*SQRT(3)</f>
        <v>128.93732621704237</v>
      </c>
      <c r="AJ28" s="107">
        <f>D28-AI28</f>
        <v>321.06267378295763</v>
      </c>
    </row>
    <row r="29" spans="1:36" s="50" customFormat="1" ht="18.75" x14ac:dyDescent="0.25">
      <c r="A29" s="111"/>
      <c r="B29" s="114"/>
      <c r="C29" s="133"/>
      <c r="D29" s="133"/>
      <c r="E29" s="383" t="s">
        <v>729</v>
      </c>
      <c r="F29" s="383">
        <v>8</v>
      </c>
      <c r="G29" s="383">
        <v>8</v>
      </c>
      <c r="H29" s="383">
        <v>8</v>
      </c>
      <c r="I29" s="383">
        <v>5</v>
      </c>
      <c r="J29" s="383">
        <v>5</v>
      </c>
      <c r="K29" s="383">
        <v>6</v>
      </c>
      <c r="L29" s="383">
        <v>23</v>
      </c>
      <c r="M29" s="383">
        <v>20</v>
      </c>
      <c r="N29" s="383">
        <v>20</v>
      </c>
      <c r="O29" s="383">
        <v>23</v>
      </c>
      <c r="P29" s="383">
        <v>28</v>
      </c>
      <c r="Q29" s="383">
        <v>29</v>
      </c>
      <c r="R29" s="384">
        <v>390</v>
      </c>
      <c r="S29" s="384">
        <v>390</v>
      </c>
      <c r="T29" s="384">
        <v>390</v>
      </c>
      <c r="U29" s="384">
        <v>390</v>
      </c>
      <c r="V29" s="20">
        <f t="shared" si="0"/>
        <v>8</v>
      </c>
      <c r="W29" s="20">
        <f t="shared" si="1"/>
        <v>5.333333333333333</v>
      </c>
      <c r="X29" s="20">
        <f t="shared" si="2"/>
        <v>21</v>
      </c>
      <c r="Y29" s="67">
        <f t="shared" si="3"/>
        <v>26.666666666666668</v>
      </c>
      <c r="Z29" s="117"/>
      <c r="AA29" s="106"/>
      <c r="AB29" s="106"/>
      <c r="AC29" s="106"/>
      <c r="AD29" s="106"/>
      <c r="AE29" s="106"/>
      <c r="AF29" s="106"/>
      <c r="AG29" s="106"/>
      <c r="AH29" s="106"/>
      <c r="AI29" s="108"/>
      <c r="AJ29" s="108"/>
    </row>
    <row r="30" spans="1:36" s="50" customFormat="1" ht="18.75" x14ac:dyDescent="0.25">
      <c r="A30" s="111"/>
      <c r="B30" s="114"/>
      <c r="C30" s="133"/>
      <c r="D30" s="133"/>
      <c r="E30" s="385" t="s">
        <v>730</v>
      </c>
      <c r="F30" s="385">
        <v>17</v>
      </c>
      <c r="G30" s="385">
        <v>17</v>
      </c>
      <c r="H30" s="385">
        <v>17</v>
      </c>
      <c r="I30" s="385">
        <v>18</v>
      </c>
      <c r="J30" s="385">
        <v>15</v>
      </c>
      <c r="K30" s="385">
        <v>19</v>
      </c>
      <c r="L30" s="385">
        <v>30</v>
      </c>
      <c r="M30" s="385">
        <v>27</v>
      </c>
      <c r="N30" s="385">
        <v>29</v>
      </c>
      <c r="O30" s="385">
        <v>30</v>
      </c>
      <c r="P30" s="385">
        <v>28</v>
      </c>
      <c r="Q30" s="385">
        <v>29</v>
      </c>
      <c r="R30" s="386">
        <v>390</v>
      </c>
      <c r="S30" s="386">
        <v>390</v>
      </c>
      <c r="T30" s="386">
        <v>390</v>
      </c>
      <c r="U30" s="386">
        <v>390</v>
      </c>
      <c r="V30" s="20">
        <f t="shared" si="0"/>
        <v>17</v>
      </c>
      <c r="W30" s="20">
        <f t="shared" si="1"/>
        <v>17.333333333333332</v>
      </c>
      <c r="X30" s="20">
        <f t="shared" si="2"/>
        <v>28.666666666666668</v>
      </c>
      <c r="Y30" s="67">
        <f t="shared" si="3"/>
        <v>29</v>
      </c>
      <c r="Z30" s="117"/>
      <c r="AA30" s="106"/>
      <c r="AB30" s="106"/>
      <c r="AC30" s="106"/>
      <c r="AD30" s="106"/>
      <c r="AE30" s="106"/>
      <c r="AF30" s="106"/>
      <c r="AG30" s="106"/>
      <c r="AH30" s="106"/>
      <c r="AI30" s="108"/>
      <c r="AJ30" s="108"/>
    </row>
    <row r="31" spans="1:36" s="50" customFormat="1" ht="18.75" x14ac:dyDescent="0.25">
      <c r="A31" s="111"/>
      <c r="B31" s="114"/>
      <c r="C31" s="133"/>
      <c r="D31" s="133"/>
      <c r="E31" s="383" t="s">
        <v>731</v>
      </c>
      <c r="F31" s="383">
        <v>33</v>
      </c>
      <c r="G31" s="383">
        <v>33</v>
      </c>
      <c r="H31" s="383">
        <v>33</v>
      </c>
      <c r="I31" s="383">
        <v>33</v>
      </c>
      <c r="J31" s="383">
        <v>33</v>
      </c>
      <c r="K31" s="383">
        <v>23</v>
      </c>
      <c r="L31" s="383">
        <v>8</v>
      </c>
      <c r="M31" s="383">
        <v>9</v>
      </c>
      <c r="N31" s="383">
        <v>8</v>
      </c>
      <c r="O31" s="383">
        <v>9</v>
      </c>
      <c r="P31" s="383">
        <v>9</v>
      </c>
      <c r="Q31" s="383">
        <v>10</v>
      </c>
      <c r="R31" s="384">
        <v>390</v>
      </c>
      <c r="S31" s="384">
        <v>390</v>
      </c>
      <c r="T31" s="384">
        <v>390</v>
      </c>
      <c r="U31" s="384">
        <v>390</v>
      </c>
      <c r="V31" s="20">
        <f t="shared" si="0"/>
        <v>33</v>
      </c>
      <c r="W31" s="20">
        <f t="shared" si="1"/>
        <v>29.666666666666668</v>
      </c>
      <c r="X31" s="20">
        <f t="shared" si="2"/>
        <v>8.3333333333333339</v>
      </c>
      <c r="Y31" s="67">
        <f t="shared" si="3"/>
        <v>9.3333333333333339</v>
      </c>
      <c r="Z31" s="117"/>
      <c r="AA31" s="106"/>
      <c r="AB31" s="106"/>
      <c r="AC31" s="106"/>
      <c r="AD31" s="106"/>
      <c r="AE31" s="106"/>
      <c r="AF31" s="106"/>
      <c r="AG31" s="106"/>
      <c r="AH31" s="106"/>
      <c r="AI31" s="108"/>
      <c r="AJ31" s="108"/>
    </row>
    <row r="32" spans="1:36" s="50" customFormat="1" ht="18.75" x14ac:dyDescent="0.25">
      <c r="A32" s="111"/>
      <c r="B32" s="114"/>
      <c r="C32" s="133"/>
      <c r="D32" s="133"/>
      <c r="E32" s="385" t="s">
        <v>732</v>
      </c>
      <c r="F32" s="385">
        <v>20</v>
      </c>
      <c r="G32" s="385">
        <v>20</v>
      </c>
      <c r="H32" s="385">
        <v>20</v>
      </c>
      <c r="I32" s="385">
        <v>2</v>
      </c>
      <c r="J32" s="385">
        <v>3</v>
      </c>
      <c r="K32" s="385">
        <v>2</v>
      </c>
      <c r="L32" s="385">
        <v>26</v>
      </c>
      <c r="M32" s="385">
        <v>25</v>
      </c>
      <c r="N32" s="385">
        <v>25</v>
      </c>
      <c r="O32" s="385">
        <v>7</v>
      </c>
      <c r="P32" s="385">
        <v>9</v>
      </c>
      <c r="Q32" s="385">
        <v>9</v>
      </c>
      <c r="R32" s="386">
        <v>390</v>
      </c>
      <c r="S32" s="386">
        <v>390</v>
      </c>
      <c r="T32" s="386">
        <v>390</v>
      </c>
      <c r="U32" s="386">
        <v>390</v>
      </c>
      <c r="V32" s="20">
        <f t="shared" si="0"/>
        <v>20</v>
      </c>
      <c r="W32" s="20">
        <f t="shared" si="1"/>
        <v>2.3333333333333335</v>
      </c>
      <c r="X32" s="20">
        <f t="shared" si="2"/>
        <v>25.333333333333332</v>
      </c>
      <c r="Y32" s="67">
        <f t="shared" si="3"/>
        <v>8.3333333333333339</v>
      </c>
      <c r="Z32" s="117"/>
      <c r="AA32" s="106"/>
      <c r="AB32" s="106"/>
      <c r="AC32" s="106"/>
      <c r="AD32" s="106"/>
      <c r="AE32" s="106"/>
      <c r="AF32" s="106"/>
      <c r="AG32" s="106"/>
      <c r="AH32" s="106"/>
      <c r="AI32" s="108"/>
      <c r="AJ32" s="108"/>
    </row>
    <row r="33" spans="1:36" s="50" customFormat="1" ht="18.75" x14ac:dyDescent="0.25">
      <c r="A33" s="111"/>
      <c r="B33" s="114"/>
      <c r="C33" s="133"/>
      <c r="D33" s="133"/>
      <c r="E33" s="383" t="s">
        <v>733</v>
      </c>
      <c r="F33" s="383">
        <v>21</v>
      </c>
      <c r="G33" s="383">
        <v>21</v>
      </c>
      <c r="H33" s="383">
        <v>21</v>
      </c>
      <c r="I33" s="383">
        <v>20</v>
      </c>
      <c r="J33" s="383">
        <v>20</v>
      </c>
      <c r="K33" s="383">
        <v>20</v>
      </c>
      <c r="L33" s="383">
        <v>10</v>
      </c>
      <c r="M33" s="383">
        <v>11</v>
      </c>
      <c r="N33" s="383">
        <v>10</v>
      </c>
      <c r="O33" s="383">
        <v>6</v>
      </c>
      <c r="P33" s="383">
        <v>5</v>
      </c>
      <c r="Q33" s="383">
        <v>7</v>
      </c>
      <c r="R33" s="384">
        <v>390</v>
      </c>
      <c r="S33" s="384">
        <v>390</v>
      </c>
      <c r="T33" s="384">
        <v>390</v>
      </c>
      <c r="U33" s="384">
        <v>390</v>
      </c>
      <c r="V33" s="20">
        <f t="shared" si="0"/>
        <v>21</v>
      </c>
      <c r="W33" s="20">
        <f t="shared" si="1"/>
        <v>20</v>
      </c>
      <c r="X33" s="20">
        <f t="shared" si="2"/>
        <v>10.333333333333334</v>
      </c>
      <c r="Y33" s="67">
        <f t="shared" si="3"/>
        <v>6</v>
      </c>
      <c r="Z33" s="117"/>
      <c r="AA33" s="106"/>
      <c r="AB33" s="106"/>
      <c r="AC33" s="106"/>
      <c r="AD33" s="106"/>
      <c r="AE33" s="106"/>
      <c r="AF33" s="106"/>
      <c r="AG33" s="106"/>
      <c r="AH33" s="106"/>
      <c r="AI33" s="108"/>
      <c r="AJ33" s="108"/>
    </row>
    <row r="34" spans="1:36" s="50" customFormat="1" ht="18.75" x14ac:dyDescent="0.25">
      <c r="A34" s="111"/>
      <c r="B34" s="114"/>
      <c r="C34" s="133"/>
      <c r="D34" s="133"/>
      <c r="E34" s="385" t="s">
        <v>734</v>
      </c>
      <c r="F34" s="385">
        <v>14</v>
      </c>
      <c r="G34" s="385">
        <v>14</v>
      </c>
      <c r="H34" s="385">
        <v>14</v>
      </c>
      <c r="I34" s="385">
        <v>14</v>
      </c>
      <c r="J34" s="385">
        <v>13</v>
      </c>
      <c r="K34" s="385">
        <v>14</v>
      </c>
      <c r="L34" s="385">
        <v>28</v>
      </c>
      <c r="M34" s="385">
        <v>26</v>
      </c>
      <c r="N34" s="385">
        <v>28</v>
      </c>
      <c r="O34" s="385">
        <v>32</v>
      </c>
      <c r="P34" s="385">
        <v>31</v>
      </c>
      <c r="Q34" s="385">
        <v>31</v>
      </c>
      <c r="R34" s="386">
        <v>390</v>
      </c>
      <c r="S34" s="386">
        <v>390</v>
      </c>
      <c r="T34" s="386">
        <v>390</v>
      </c>
      <c r="U34" s="386">
        <v>390</v>
      </c>
      <c r="V34" s="20">
        <f t="shared" si="0"/>
        <v>14</v>
      </c>
      <c r="W34" s="20">
        <f t="shared" si="1"/>
        <v>13.666666666666666</v>
      </c>
      <c r="X34" s="20">
        <f t="shared" si="2"/>
        <v>27.333333333333332</v>
      </c>
      <c r="Y34" s="67">
        <f t="shared" si="3"/>
        <v>31.333333333333332</v>
      </c>
      <c r="Z34" s="117"/>
      <c r="AA34" s="106"/>
      <c r="AB34" s="106"/>
      <c r="AC34" s="106"/>
      <c r="AD34" s="106"/>
      <c r="AE34" s="106"/>
      <c r="AF34" s="106"/>
      <c r="AG34" s="106"/>
      <c r="AH34" s="106"/>
      <c r="AI34" s="108"/>
      <c r="AJ34" s="108"/>
    </row>
    <row r="35" spans="1:36" s="50" customFormat="1" ht="18.75" x14ac:dyDescent="0.25">
      <c r="A35" s="111"/>
      <c r="B35" s="114"/>
      <c r="C35" s="133"/>
      <c r="D35" s="133"/>
      <c r="E35" s="383" t="s">
        <v>735</v>
      </c>
      <c r="F35" s="383">
        <v>5</v>
      </c>
      <c r="G35" s="383">
        <v>5</v>
      </c>
      <c r="H35" s="383">
        <v>5</v>
      </c>
      <c r="I35" s="383">
        <v>4.5</v>
      </c>
      <c r="J35" s="383">
        <v>4.5</v>
      </c>
      <c r="K35" s="383">
        <v>4.5</v>
      </c>
      <c r="L35" s="383">
        <v>5</v>
      </c>
      <c r="M35" s="383">
        <v>5</v>
      </c>
      <c r="N35" s="383">
        <v>5</v>
      </c>
      <c r="O35" s="383">
        <v>5</v>
      </c>
      <c r="P35" s="383">
        <v>5</v>
      </c>
      <c r="Q35" s="383">
        <v>5</v>
      </c>
      <c r="R35" s="384">
        <v>390</v>
      </c>
      <c r="S35" s="384">
        <v>390</v>
      </c>
      <c r="T35" s="384">
        <v>390</v>
      </c>
      <c r="U35" s="384">
        <v>390</v>
      </c>
      <c r="V35" s="20">
        <f t="shared" si="0"/>
        <v>5</v>
      </c>
      <c r="W35" s="20">
        <f t="shared" si="1"/>
        <v>4.5</v>
      </c>
      <c r="X35" s="20">
        <f t="shared" si="2"/>
        <v>5</v>
      </c>
      <c r="Y35" s="67">
        <f t="shared" si="3"/>
        <v>5</v>
      </c>
      <c r="Z35" s="117"/>
      <c r="AA35" s="106"/>
      <c r="AB35" s="106"/>
      <c r="AC35" s="106"/>
      <c r="AD35" s="106"/>
      <c r="AE35" s="106"/>
      <c r="AF35" s="106"/>
      <c r="AG35" s="106"/>
      <c r="AH35" s="106"/>
      <c r="AI35" s="108"/>
      <c r="AJ35" s="108"/>
    </row>
    <row r="36" spans="1:36" s="50" customFormat="1" ht="18.75" x14ac:dyDescent="0.25">
      <c r="A36" s="111"/>
      <c r="B36" s="114"/>
      <c r="C36" s="133"/>
      <c r="D36" s="133"/>
      <c r="E36" s="385" t="s">
        <v>736</v>
      </c>
      <c r="F36" s="385">
        <v>2</v>
      </c>
      <c r="G36" s="385">
        <v>2</v>
      </c>
      <c r="H36" s="385">
        <v>2</v>
      </c>
      <c r="I36" s="385">
        <v>1.8</v>
      </c>
      <c r="J36" s="385">
        <v>2</v>
      </c>
      <c r="K36" s="385">
        <v>2</v>
      </c>
      <c r="L36" s="385">
        <v>0</v>
      </c>
      <c r="M36" s="385">
        <v>0</v>
      </c>
      <c r="N36" s="385">
        <v>0</v>
      </c>
      <c r="O36" s="385">
        <v>0</v>
      </c>
      <c r="P36" s="385">
        <v>0</v>
      </c>
      <c r="Q36" s="385">
        <v>0</v>
      </c>
      <c r="R36" s="386">
        <v>390</v>
      </c>
      <c r="S36" s="386">
        <v>390</v>
      </c>
      <c r="T36" s="386">
        <v>0</v>
      </c>
      <c r="U36" s="386">
        <v>0</v>
      </c>
      <c r="V36" s="20">
        <f t="shared" si="0"/>
        <v>2</v>
      </c>
      <c r="W36" s="20">
        <f t="shared" si="1"/>
        <v>1.9333333333333333</v>
      </c>
      <c r="X36" s="20">
        <f t="shared" si="2"/>
        <v>0</v>
      </c>
      <c r="Y36" s="67">
        <f t="shared" si="3"/>
        <v>0</v>
      </c>
      <c r="Z36" s="117"/>
      <c r="AA36" s="106"/>
      <c r="AB36" s="106"/>
      <c r="AC36" s="106"/>
      <c r="AD36" s="106"/>
      <c r="AE36" s="106"/>
      <c r="AF36" s="106"/>
      <c r="AG36" s="106"/>
      <c r="AH36" s="106"/>
      <c r="AI36" s="108"/>
      <c r="AJ36" s="108"/>
    </row>
    <row r="37" spans="1:36" s="50" customFormat="1" ht="18.75" x14ac:dyDescent="0.25">
      <c r="A37" s="111"/>
      <c r="B37" s="114"/>
      <c r="C37" s="133"/>
      <c r="D37" s="133"/>
      <c r="E37" s="383" t="s">
        <v>308</v>
      </c>
      <c r="F37" s="383">
        <v>25</v>
      </c>
      <c r="G37" s="383">
        <v>25</v>
      </c>
      <c r="H37" s="383">
        <v>25</v>
      </c>
      <c r="I37" s="383">
        <v>28</v>
      </c>
      <c r="J37" s="383">
        <v>29</v>
      </c>
      <c r="K37" s="383">
        <v>28</v>
      </c>
      <c r="L37" s="383">
        <v>45</v>
      </c>
      <c r="M37" s="383">
        <v>45</v>
      </c>
      <c r="N37" s="383">
        <v>42</v>
      </c>
      <c r="O37" s="383">
        <v>45</v>
      </c>
      <c r="P37" s="383">
        <v>47</v>
      </c>
      <c r="Q37" s="383">
        <v>48</v>
      </c>
      <c r="R37" s="384">
        <v>390</v>
      </c>
      <c r="S37" s="384">
        <v>390</v>
      </c>
      <c r="T37" s="384">
        <v>390</v>
      </c>
      <c r="U37" s="384">
        <v>390</v>
      </c>
      <c r="V37" s="20">
        <f t="shared" si="0"/>
        <v>25</v>
      </c>
      <c r="W37" s="20">
        <f t="shared" si="1"/>
        <v>28.333333333333332</v>
      </c>
      <c r="X37" s="20">
        <f t="shared" si="2"/>
        <v>44</v>
      </c>
      <c r="Y37" s="67">
        <f t="shared" si="3"/>
        <v>46.666666666666664</v>
      </c>
      <c r="Z37" s="117"/>
      <c r="AA37" s="106"/>
      <c r="AB37" s="106"/>
      <c r="AC37" s="106"/>
      <c r="AD37" s="106"/>
      <c r="AE37" s="106"/>
      <c r="AF37" s="106"/>
      <c r="AG37" s="106"/>
      <c r="AH37" s="106"/>
      <c r="AI37" s="108"/>
      <c r="AJ37" s="108"/>
    </row>
    <row r="38" spans="1:36" s="50" customFormat="1" ht="18.75" x14ac:dyDescent="0.25">
      <c r="A38" s="111"/>
      <c r="B38" s="114"/>
      <c r="C38" s="133"/>
      <c r="D38" s="133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6"/>
      <c r="S38" s="386"/>
      <c r="T38" s="386"/>
      <c r="U38" s="386"/>
      <c r="V38" s="20">
        <f t="shared" si="0"/>
        <v>0</v>
      </c>
      <c r="W38" s="20">
        <f t="shared" si="1"/>
        <v>0</v>
      </c>
      <c r="X38" s="20">
        <f t="shared" si="2"/>
        <v>0</v>
      </c>
      <c r="Y38" s="67">
        <f t="shared" si="3"/>
        <v>0</v>
      </c>
      <c r="Z38" s="117"/>
      <c r="AA38" s="106"/>
      <c r="AB38" s="106"/>
      <c r="AC38" s="106"/>
      <c r="AD38" s="106"/>
      <c r="AE38" s="106"/>
      <c r="AF38" s="106"/>
      <c r="AG38" s="106"/>
      <c r="AH38" s="106"/>
      <c r="AI38" s="108"/>
      <c r="AJ38" s="108"/>
    </row>
    <row r="39" spans="1:36" s="50" customFormat="1" ht="19.5" thickBot="1" x14ac:dyDescent="0.3">
      <c r="A39" s="112"/>
      <c r="B39" s="115"/>
      <c r="C39" s="134"/>
      <c r="D39" s="134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0"/>
      <c r="S39" s="390"/>
      <c r="T39" s="390"/>
      <c r="U39" s="390"/>
      <c r="V39" s="21">
        <f t="shared" si="0"/>
        <v>0</v>
      </c>
      <c r="W39" s="21">
        <f t="shared" si="1"/>
        <v>0</v>
      </c>
      <c r="X39" s="21">
        <f t="shared" si="2"/>
        <v>0</v>
      </c>
      <c r="Y39" s="68">
        <f t="shared" si="3"/>
        <v>0</v>
      </c>
      <c r="Z39" s="118"/>
      <c r="AA39" s="104"/>
      <c r="AB39" s="104"/>
      <c r="AC39" s="104"/>
      <c r="AD39" s="104"/>
      <c r="AE39" s="104"/>
      <c r="AF39" s="104"/>
      <c r="AG39" s="104"/>
      <c r="AH39" s="104"/>
      <c r="AI39" s="109"/>
      <c r="AJ39" s="109"/>
    </row>
    <row r="40" spans="1:36" s="50" customFormat="1" ht="15.75" x14ac:dyDescent="0.25">
      <c r="A40" s="123">
        <v>4</v>
      </c>
      <c r="B40" s="124" t="s">
        <v>21</v>
      </c>
      <c r="C40" s="132" t="s">
        <v>743</v>
      </c>
      <c r="D40" s="132">
        <f>(250+250)*0.9</f>
        <v>450</v>
      </c>
      <c r="E40" s="392" t="s">
        <v>737</v>
      </c>
      <c r="F40" s="392">
        <v>35</v>
      </c>
      <c r="G40" s="392">
        <v>35</v>
      </c>
      <c r="H40" s="392">
        <v>35</v>
      </c>
      <c r="I40" s="392">
        <v>2</v>
      </c>
      <c r="J40" s="392">
        <v>5</v>
      </c>
      <c r="K40" s="392">
        <v>5</v>
      </c>
      <c r="L40" s="392">
        <v>10</v>
      </c>
      <c r="M40" s="392">
        <v>9</v>
      </c>
      <c r="N40" s="392">
        <v>10</v>
      </c>
      <c r="O40" s="392">
        <v>4</v>
      </c>
      <c r="P40" s="392">
        <v>4</v>
      </c>
      <c r="Q40" s="392">
        <v>2</v>
      </c>
      <c r="R40" s="392">
        <v>390</v>
      </c>
      <c r="S40" s="392">
        <v>390</v>
      </c>
      <c r="T40" s="392">
        <v>390</v>
      </c>
      <c r="U40" s="392">
        <v>390</v>
      </c>
      <c r="V40" s="38">
        <f t="shared" si="0"/>
        <v>35</v>
      </c>
      <c r="W40" s="38">
        <f t="shared" si="1"/>
        <v>4</v>
      </c>
      <c r="X40" s="38">
        <f t="shared" si="2"/>
        <v>9.6666666666666661</v>
      </c>
      <c r="Y40" s="73">
        <f t="shared" si="3"/>
        <v>3.3333333333333335</v>
      </c>
      <c r="Z40" s="221">
        <f>SUM(V40:V47)</f>
        <v>123</v>
      </c>
      <c r="AA40" s="219">
        <f>SUM(W40:W47)</f>
        <v>95.333333333333343</v>
      </c>
      <c r="AB40" s="219">
        <f>SUM(X40:X47)</f>
        <v>131.36666666666667</v>
      </c>
      <c r="AC40" s="219">
        <f>SUM(Y40:Y47)</f>
        <v>131.23333333333335</v>
      </c>
      <c r="AD40" s="210">
        <f t="shared" ref="AD40" si="9">Z40*0.38*0.9*SQRT(3)</f>
        <v>72.860449271192394</v>
      </c>
      <c r="AE40" s="210">
        <f t="shared" si="4"/>
        <v>56.471784529975686</v>
      </c>
      <c r="AF40" s="210">
        <f t="shared" si="4"/>
        <v>77.816539451969973</v>
      </c>
      <c r="AG40" s="210">
        <f t="shared" si="4"/>
        <v>77.737557935144835</v>
      </c>
      <c r="AH40" s="219">
        <f>MAX(Z40:AC47)</f>
        <v>131.36666666666667</v>
      </c>
      <c r="AI40" s="213">
        <f t="shared" ref="AI40" si="10">AH40*0.38*0.9*SQRT(3)</f>
        <v>77.816539451969973</v>
      </c>
      <c r="AJ40" s="213">
        <f>D40-AI40</f>
        <v>372.18346054803004</v>
      </c>
    </row>
    <row r="41" spans="1:36" s="50" customFormat="1" ht="15.75" x14ac:dyDescent="0.25">
      <c r="A41" s="111"/>
      <c r="B41" s="114"/>
      <c r="C41" s="133"/>
      <c r="D41" s="133"/>
      <c r="E41" s="383" t="s">
        <v>738</v>
      </c>
      <c r="F41" s="383">
        <v>11</v>
      </c>
      <c r="G41" s="383">
        <v>11</v>
      </c>
      <c r="H41" s="383">
        <v>11</v>
      </c>
      <c r="I41" s="383">
        <v>4</v>
      </c>
      <c r="J41" s="383">
        <v>3</v>
      </c>
      <c r="K41" s="383">
        <v>2</v>
      </c>
      <c r="L41" s="383">
        <v>21</v>
      </c>
      <c r="M41" s="383">
        <v>22</v>
      </c>
      <c r="N41" s="383">
        <v>21</v>
      </c>
      <c r="O41" s="383">
        <v>2</v>
      </c>
      <c r="P41" s="383">
        <v>4</v>
      </c>
      <c r="Q41" s="383">
        <v>5</v>
      </c>
      <c r="R41" s="394">
        <v>390</v>
      </c>
      <c r="S41" s="394">
        <v>390</v>
      </c>
      <c r="T41" s="394">
        <v>390</v>
      </c>
      <c r="U41" s="394">
        <v>390</v>
      </c>
      <c r="V41" s="34">
        <f t="shared" si="0"/>
        <v>11</v>
      </c>
      <c r="W41" s="34">
        <f t="shared" si="1"/>
        <v>3</v>
      </c>
      <c r="X41" s="34">
        <f t="shared" si="2"/>
        <v>21.333333333333332</v>
      </c>
      <c r="Y41" s="74">
        <f t="shared" si="3"/>
        <v>3.6666666666666665</v>
      </c>
      <c r="Z41" s="217"/>
      <c r="AA41" s="211"/>
      <c r="AB41" s="211"/>
      <c r="AC41" s="211"/>
      <c r="AD41" s="211"/>
      <c r="AE41" s="211"/>
      <c r="AF41" s="211"/>
      <c r="AG41" s="211"/>
      <c r="AH41" s="211"/>
      <c r="AI41" s="214"/>
      <c r="AJ41" s="214"/>
    </row>
    <row r="42" spans="1:36" s="50" customFormat="1" ht="15.75" x14ac:dyDescent="0.25">
      <c r="A42" s="111"/>
      <c r="B42" s="114"/>
      <c r="C42" s="133"/>
      <c r="D42" s="133"/>
      <c r="E42" s="385" t="s">
        <v>739</v>
      </c>
      <c r="F42" s="385">
        <v>1</v>
      </c>
      <c r="G42" s="385">
        <v>1</v>
      </c>
      <c r="H42" s="385">
        <v>1</v>
      </c>
      <c r="I42" s="385">
        <v>2</v>
      </c>
      <c r="J42" s="385">
        <v>2</v>
      </c>
      <c r="K42" s="385">
        <v>2</v>
      </c>
      <c r="L42" s="385">
        <v>2</v>
      </c>
      <c r="M42" s="385">
        <v>2</v>
      </c>
      <c r="N42" s="385">
        <v>2</v>
      </c>
      <c r="O42" s="385">
        <v>15</v>
      </c>
      <c r="P42" s="385">
        <v>12</v>
      </c>
      <c r="Q42" s="385">
        <v>13</v>
      </c>
      <c r="R42" s="385">
        <v>390</v>
      </c>
      <c r="S42" s="385">
        <v>390</v>
      </c>
      <c r="T42" s="385">
        <v>390</v>
      </c>
      <c r="U42" s="385">
        <v>390</v>
      </c>
      <c r="V42" s="34">
        <f t="shared" si="0"/>
        <v>1</v>
      </c>
      <c r="W42" s="34">
        <f t="shared" si="1"/>
        <v>2</v>
      </c>
      <c r="X42" s="34">
        <f t="shared" si="2"/>
        <v>2</v>
      </c>
      <c r="Y42" s="74">
        <f t="shared" si="3"/>
        <v>13.333333333333334</v>
      </c>
      <c r="Z42" s="217"/>
      <c r="AA42" s="211"/>
      <c r="AB42" s="211"/>
      <c r="AC42" s="211"/>
      <c r="AD42" s="211"/>
      <c r="AE42" s="211"/>
      <c r="AF42" s="211"/>
      <c r="AG42" s="211"/>
      <c r="AH42" s="211"/>
      <c r="AI42" s="214"/>
      <c r="AJ42" s="214"/>
    </row>
    <row r="43" spans="1:36" s="50" customFormat="1" ht="31.5" x14ac:dyDescent="0.25">
      <c r="A43" s="111"/>
      <c r="B43" s="114"/>
      <c r="C43" s="133"/>
      <c r="D43" s="133"/>
      <c r="E43" s="383" t="s">
        <v>740</v>
      </c>
      <c r="F43" s="383">
        <v>31</v>
      </c>
      <c r="G43" s="383">
        <v>32</v>
      </c>
      <c r="H43" s="383">
        <v>30</v>
      </c>
      <c r="I43" s="383">
        <v>34</v>
      </c>
      <c r="J43" s="383">
        <v>34</v>
      </c>
      <c r="K43" s="383">
        <v>35</v>
      </c>
      <c r="L43" s="383">
        <v>33</v>
      </c>
      <c r="M43" s="383">
        <v>35</v>
      </c>
      <c r="N43" s="383">
        <v>36</v>
      </c>
      <c r="O43" s="383">
        <v>41</v>
      </c>
      <c r="P43" s="383">
        <v>45</v>
      </c>
      <c r="Q43" s="383">
        <v>44</v>
      </c>
      <c r="R43" s="394">
        <v>390</v>
      </c>
      <c r="S43" s="394">
        <v>390</v>
      </c>
      <c r="T43" s="394">
        <v>390</v>
      </c>
      <c r="U43" s="394">
        <v>390</v>
      </c>
      <c r="V43" s="34">
        <f t="shared" si="0"/>
        <v>31</v>
      </c>
      <c r="W43" s="34">
        <f t="shared" si="1"/>
        <v>34.333333333333336</v>
      </c>
      <c r="X43" s="34">
        <f t="shared" si="2"/>
        <v>34.666666666666664</v>
      </c>
      <c r="Y43" s="74">
        <f t="shared" si="3"/>
        <v>43.333333333333336</v>
      </c>
      <c r="Z43" s="217"/>
      <c r="AA43" s="211"/>
      <c r="AB43" s="211"/>
      <c r="AC43" s="211"/>
      <c r="AD43" s="211"/>
      <c r="AE43" s="211"/>
      <c r="AF43" s="211"/>
      <c r="AG43" s="211"/>
      <c r="AH43" s="211"/>
      <c r="AI43" s="214"/>
      <c r="AJ43" s="214"/>
    </row>
    <row r="44" spans="1:36" s="50" customFormat="1" ht="15.75" x14ac:dyDescent="0.25">
      <c r="A44" s="111"/>
      <c r="B44" s="114"/>
      <c r="C44" s="133"/>
      <c r="D44" s="133"/>
      <c r="E44" s="385" t="s">
        <v>728</v>
      </c>
      <c r="F44" s="385">
        <v>24</v>
      </c>
      <c r="G44" s="385">
        <v>24</v>
      </c>
      <c r="H44" s="385">
        <v>24</v>
      </c>
      <c r="I44" s="385">
        <v>29</v>
      </c>
      <c r="J44" s="385">
        <v>27</v>
      </c>
      <c r="K44" s="385">
        <v>29</v>
      </c>
      <c r="L44" s="385">
        <v>42</v>
      </c>
      <c r="M44" s="385">
        <v>42</v>
      </c>
      <c r="N44" s="385">
        <v>40</v>
      </c>
      <c r="O44" s="385">
        <v>43</v>
      </c>
      <c r="P44" s="385">
        <v>40</v>
      </c>
      <c r="Q44" s="385">
        <v>41</v>
      </c>
      <c r="R44" s="385">
        <v>390</v>
      </c>
      <c r="S44" s="385">
        <v>390</v>
      </c>
      <c r="T44" s="385">
        <v>390</v>
      </c>
      <c r="U44" s="385">
        <v>390</v>
      </c>
      <c r="V44" s="34">
        <f t="shared" si="0"/>
        <v>24</v>
      </c>
      <c r="W44" s="34">
        <f t="shared" si="1"/>
        <v>28.333333333333332</v>
      </c>
      <c r="X44" s="34">
        <f t="shared" si="2"/>
        <v>41.333333333333336</v>
      </c>
      <c r="Y44" s="74">
        <f t="shared" si="3"/>
        <v>41.333333333333336</v>
      </c>
      <c r="Z44" s="217"/>
      <c r="AA44" s="211"/>
      <c r="AB44" s="211"/>
      <c r="AC44" s="211"/>
      <c r="AD44" s="211"/>
      <c r="AE44" s="211"/>
      <c r="AF44" s="211"/>
      <c r="AG44" s="211"/>
      <c r="AH44" s="211"/>
      <c r="AI44" s="214"/>
      <c r="AJ44" s="214"/>
    </row>
    <row r="45" spans="1:36" s="50" customFormat="1" ht="15.75" x14ac:dyDescent="0.25">
      <c r="A45" s="111"/>
      <c r="B45" s="114"/>
      <c r="C45" s="133"/>
      <c r="D45" s="133"/>
      <c r="E45" s="383" t="s">
        <v>741</v>
      </c>
      <c r="F45" s="383">
        <v>7</v>
      </c>
      <c r="G45" s="383">
        <v>7</v>
      </c>
      <c r="H45" s="383">
        <v>7</v>
      </c>
      <c r="I45" s="383">
        <v>7</v>
      </c>
      <c r="J45" s="383">
        <v>7</v>
      </c>
      <c r="K45" s="383">
        <v>7</v>
      </c>
      <c r="L45" s="383">
        <v>1.7</v>
      </c>
      <c r="M45" s="383">
        <v>1.7</v>
      </c>
      <c r="N45" s="383">
        <v>1.7</v>
      </c>
      <c r="O45" s="383">
        <v>1.9</v>
      </c>
      <c r="P45" s="383">
        <v>1.9</v>
      </c>
      <c r="Q45" s="383">
        <v>1.9</v>
      </c>
      <c r="R45" s="394">
        <v>390</v>
      </c>
      <c r="S45" s="394">
        <v>390</v>
      </c>
      <c r="T45" s="394">
        <v>390</v>
      </c>
      <c r="U45" s="394">
        <v>390</v>
      </c>
      <c r="V45" s="34">
        <f t="shared" si="0"/>
        <v>7</v>
      </c>
      <c r="W45" s="34">
        <f t="shared" si="1"/>
        <v>7</v>
      </c>
      <c r="X45" s="34">
        <f t="shared" si="2"/>
        <v>1.7</v>
      </c>
      <c r="Y45" s="74">
        <f t="shared" si="3"/>
        <v>1.8999999999999997</v>
      </c>
      <c r="Z45" s="217"/>
      <c r="AA45" s="211"/>
      <c r="AB45" s="211"/>
      <c r="AC45" s="211"/>
      <c r="AD45" s="211"/>
      <c r="AE45" s="211"/>
      <c r="AF45" s="211"/>
      <c r="AG45" s="211"/>
      <c r="AH45" s="211"/>
      <c r="AI45" s="214"/>
      <c r="AJ45" s="214"/>
    </row>
    <row r="46" spans="1:36" s="50" customFormat="1" ht="15.75" x14ac:dyDescent="0.25">
      <c r="A46" s="111"/>
      <c r="B46" s="114"/>
      <c r="C46" s="133"/>
      <c r="D46" s="133"/>
      <c r="E46" s="385" t="s">
        <v>742</v>
      </c>
      <c r="F46" s="385">
        <v>14</v>
      </c>
      <c r="G46" s="385">
        <v>14</v>
      </c>
      <c r="H46" s="385">
        <v>14</v>
      </c>
      <c r="I46" s="385">
        <v>15</v>
      </c>
      <c r="J46" s="385">
        <v>18</v>
      </c>
      <c r="K46" s="385">
        <v>17</v>
      </c>
      <c r="L46" s="385">
        <v>21</v>
      </c>
      <c r="M46" s="385">
        <v>20</v>
      </c>
      <c r="N46" s="385">
        <v>21</v>
      </c>
      <c r="O46" s="385">
        <v>23</v>
      </c>
      <c r="P46" s="385">
        <v>25</v>
      </c>
      <c r="Q46" s="385">
        <v>25</v>
      </c>
      <c r="R46" s="395">
        <v>390</v>
      </c>
      <c r="S46" s="395">
        <v>390</v>
      </c>
      <c r="T46" s="395">
        <v>390</v>
      </c>
      <c r="U46" s="395">
        <v>390</v>
      </c>
      <c r="V46" s="34">
        <f t="shared" si="0"/>
        <v>14</v>
      </c>
      <c r="W46" s="34">
        <f t="shared" si="1"/>
        <v>16.666666666666668</v>
      </c>
      <c r="X46" s="34">
        <f t="shared" si="2"/>
        <v>20.666666666666668</v>
      </c>
      <c r="Y46" s="74">
        <f t="shared" si="3"/>
        <v>24.333333333333332</v>
      </c>
      <c r="Z46" s="217"/>
      <c r="AA46" s="211"/>
      <c r="AB46" s="211"/>
      <c r="AC46" s="211"/>
      <c r="AD46" s="211"/>
      <c r="AE46" s="211"/>
      <c r="AF46" s="211"/>
      <c r="AG46" s="211"/>
      <c r="AH46" s="211"/>
      <c r="AI46" s="214"/>
      <c r="AJ46" s="214"/>
    </row>
    <row r="47" spans="1:36" s="50" customFormat="1" ht="16.5" thickBot="1" x14ac:dyDescent="0.3">
      <c r="A47" s="112"/>
      <c r="B47" s="115"/>
      <c r="C47" s="134"/>
      <c r="D47" s="134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6"/>
      <c r="S47" s="396"/>
      <c r="T47" s="396"/>
      <c r="U47" s="396"/>
      <c r="V47" s="35">
        <f t="shared" si="0"/>
        <v>0</v>
      </c>
      <c r="W47" s="35">
        <f t="shared" si="1"/>
        <v>0</v>
      </c>
      <c r="X47" s="35">
        <f t="shared" si="2"/>
        <v>0</v>
      </c>
      <c r="Y47" s="75">
        <f t="shared" si="3"/>
        <v>0</v>
      </c>
      <c r="Z47" s="218"/>
      <c r="AA47" s="212"/>
      <c r="AB47" s="212"/>
      <c r="AC47" s="212"/>
      <c r="AD47" s="212"/>
      <c r="AE47" s="212"/>
      <c r="AF47" s="212"/>
      <c r="AG47" s="212"/>
      <c r="AH47" s="212"/>
      <c r="AI47" s="215"/>
      <c r="AJ47" s="215"/>
    </row>
    <row r="48" spans="1:36" s="50" customFormat="1" ht="15.75" x14ac:dyDescent="0.25">
      <c r="A48" s="123">
        <v>5</v>
      </c>
      <c r="B48" s="124" t="s">
        <v>29</v>
      </c>
      <c r="C48" s="119" t="s">
        <v>19</v>
      </c>
      <c r="D48" s="119">
        <f>160*0.9</f>
        <v>144</v>
      </c>
      <c r="E48" s="392" t="s">
        <v>744</v>
      </c>
      <c r="F48" s="392">
        <v>3.5</v>
      </c>
      <c r="G48" s="392">
        <v>3.5</v>
      </c>
      <c r="H48" s="392">
        <v>3.5</v>
      </c>
      <c r="I48" s="392">
        <v>3.5</v>
      </c>
      <c r="J48" s="392">
        <v>3.5</v>
      </c>
      <c r="K48" s="392">
        <v>3.5</v>
      </c>
      <c r="L48" s="392">
        <v>3.5</v>
      </c>
      <c r="M48" s="392">
        <v>3.5</v>
      </c>
      <c r="N48" s="392">
        <v>3.5</v>
      </c>
      <c r="O48" s="392">
        <v>3.5</v>
      </c>
      <c r="P48" s="392">
        <v>3.5</v>
      </c>
      <c r="Q48" s="392">
        <v>3.5</v>
      </c>
      <c r="R48" s="392">
        <v>390</v>
      </c>
      <c r="S48" s="392">
        <v>390</v>
      </c>
      <c r="T48" s="392">
        <v>390</v>
      </c>
      <c r="U48" s="392">
        <v>390</v>
      </c>
      <c r="V48" s="38">
        <f t="shared" si="0"/>
        <v>3.5</v>
      </c>
      <c r="W48" s="38">
        <f t="shared" si="1"/>
        <v>3.5</v>
      </c>
      <c r="X48" s="38">
        <f t="shared" si="2"/>
        <v>3.5</v>
      </c>
      <c r="Y48" s="73">
        <f t="shared" si="3"/>
        <v>3.5</v>
      </c>
      <c r="Z48" s="221">
        <f>SUM(V48:V52)</f>
        <v>29.5</v>
      </c>
      <c r="AA48" s="219">
        <f>SUM(W48:W52)</f>
        <v>26.5</v>
      </c>
      <c r="AB48" s="219">
        <f>SUM(X48:X52)</f>
        <v>32.833333333333329</v>
      </c>
      <c r="AC48" s="219">
        <f>SUM(Y48:Y52)</f>
        <v>39.166666666666664</v>
      </c>
      <c r="AD48" s="210">
        <f t="shared" ref="AD48" si="11">Z48*0.38*0.9*SQRT(3)</f>
        <v>17.474660597562401</v>
      </c>
      <c r="AE48" s="210">
        <f t="shared" si="4"/>
        <v>15.697576468996735</v>
      </c>
      <c r="AF48" s="210">
        <f t="shared" si="4"/>
        <v>19.449198518190922</v>
      </c>
      <c r="AG48" s="210">
        <f t="shared" si="4"/>
        <v>23.200820567385108</v>
      </c>
      <c r="AH48" s="219">
        <f>MAX(Z48:AC52)</f>
        <v>39.166666666666664</v>
      </c>
      <c r="AI48" s="213">
        <f t="shared" ref="AI48" si="12">AH48*0.38*0.9*SQRT(3)</f>
        <v>23.200820567385108</v>
      </c>
      <c r="AJ48" s="213">
        <f>D48-AI48</f>
        <v>120.79917943261489</v>
      </c>
    </row>
    <row r="49" spans="1:36" s="50" customFormat="1" ht="15.75" x14ac:dyDescent="0.25">
      <c r="A49" s="111"/>
      <c r="B49" s="114"/>
      <c r="C49" s="120"/>
      <c r="D49" s="120"/>
      <c r="E49" s="383" t="s">
        <v>745</v>
      </c>
      <c r="F49" s="383">
        <v>11</v>
      </c>
      <c r="G49" s="383">
        <v>11</v>
      </c>
      <c r="H49" s="383">
        <v>11</v>
      </c>
      <c r="I49" s="383">
        <v>10</v>
      </c>
      <c r="J49" s="383">
        <v>9</v>
      </c>
      <c r="K49" s="383">
        <v>8</v>
      </c>
      <c r="L49" s="383">
        <v>9</v>
      </c>
      <c r="M49" s="383">
        <v>7</v>
      </c>
      <c r="N49" s="383">
        <v>6</v>
      </c>
      <c r="O49" s="383">
        <v>10</v>
      </c>
      <c r="P49" s="383">
        <v>11</v>
      </c>
      <c r="Q49" s="383">
        <v>10</v>
      </c>
      <c r="R49" s="394">
        <v>390</v>
      </c>
      <c r="S49" s="394">
        <v>390</v>
      </c>
      <c r="T49" s="394">
        <v>390</v>
      </c>
      <c r="U49" s="394">
        <v>390</v>
      </c>
      <c r="V49" s="34">
        <f t="shared" si="0"/>
        <v>11</v>
      </c>
      <c r="W49" s="34">
        <f t="shared" si="1"/>
        <v>9</v>
      </c>
      <c r="X49" s="34">
        <f t="shared" si="2"/>
        <v>7.333333333333333</v>
      </c>
      <c r="Y49" s="74">
        <f t="shared" si="3"/>
        <v>10.333333333333334</v>
      </c>
      <c r="Z49" s="217"/>
      <c r="AA49" s="211"/>
      <c r="AB49" s="211"/>
      <c r="AC49" s="211"/>
      <c r="AD49" s="211"/>
      <c r="AE49" s="211"/>
      <c r="AF49" s="211"/>
      <c r="AG49" s="211"/>
      <c r="AH49" s="211"/>
      <c r="AI49" s="214"/>
      <c r="AJ49" s="214"/>
    </row>
    <row r="50" spans="1:36" s="50" customFormat="1" ht="15.75" x14ac:dyDescent="0.25">
      <c r="A50" s="111"/>
      <c r="B50" s="114"/>
      <c r="C50" s="120"/>
      <c r="D50" s="120"/>
      <c r="E50" s="385" t="s">
        <v>746</v>
      </c>
      <c r="F50" s="385">
        <v>15</v>
      </c>
      <c r="G50" s="385">
        <v>15</v>
      </c>
      <c r="H50" s="385">
        <v>15</v>
      </c>
      <c r="I50" s="385">
        <v>12</v>
      </c>
      <c r="J50" s="385">
        <v>18</v>
      </c>
      <c r="K50" s="385">
        <v>12</v>
      </c>
      <c r="L50" s="385">
        <v>22</v>
      </c>
      <c r="M50" s="385">
        <v>20</v>
      </c>
      <c r="N50" s="385">
        <v>24</v>
      </c>
      <c r="O50" s="385">
        <v>24</v>
      </c>
      <c r="P50" s="385">
        <v>25</v>
      </c>
      <c r="Q50" s="385">
        <v>27</v>
      </c>
      <c r="R50" s="385">
        <v>390</v>
      </c>
      <c r="S50" s="385">
        <v>390</v>
      </c>
      <c r="T50" s="385">
        <v>390</v>
      </c>
      <c r="U50" s="385">
        <v>390</v>
      </c>
      <c r="V50" s="34">
        <f t="shared" si="0"/>
        <v>15</v>
      </c>
      <c r="W50" s="34">
        <f t="shared" si="1"/>
        <v>14</v>
      </c>
      <c r="X50" s="34">
        <f t="shared" si="2"/>
        <v>22</v>
      </c>
      <c r="Y50" s="74">
        <f t="shared" si="3"/>
        <v>25.333333333333332</v>
      </c>
      <c r="Z50" s="217"/>
      <c r="AA50" s="211"/>
      <c r="AB50" s="211"/>
      <c r="AC50" s="211"/>
      <c r="AD50" s="211"/>
      <c r="AE50" s="211"/>
      <c r="AF50" s="211"/>
      <c r="AG50" s="211"/>
      <c r="AH50" s="211"/>
      <c r="AI50" s="214"/>
      <c r="AJ50" s="214"/>
    </row>
    <row r="51" spans="1:36" s="50" customFormat="1" ht="15.75" x14ac:dyDescent="0.25">
      <c r="A51" s="111"/>
      <c r="B51" s="114"/>
      <c r="C51" s="120"/>
      <c r="D51" s="120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95"/>
      <c r="S51" s="395"/>
      <c r="T51" s="395"/>
      <c r="U51" s="395"/>
      <c r="V51" s="34">
        <f t="shared" si="0"/>
        <v>0</v>
      </c>
      <c r="W51" s="34">
        <f t="shared" si="1"/>
        <v>0</v>
      </c>
      <c r="X51" s="34">
        <f t="shared" si="2"/>
        <v>0</v>
      </c>
      <c r="Y51" s="74">
        <f t="shared" si="3"/>
        <v>0</v>
      </c>
      <c r="Z51" s="217"/>
      <c r="AA51" s="211"/>
      <c r="AB51" s="211"/>
      <c r="AC51" s="211"/>
      <c r="AD51" s="211"/>
      <c r="AE51" s="211"/>
      <c r="AF51" s="211"/>
      <c r="AG51" s="211"/>
      <c r="AH51" s="211"/>
      <c r="AI51" s="214"/>
      <c r="AJ51" s="214"/>
    </row>
    <row r="52" spans="1:36" s="50" customFormat="1" ht="16.5" thickBot="1" x14ac:dyDescent="0.3">
      <c r="A52" s="112"/>
      <c r="B52" s="115"/>
      <c r="C52" s="121"/>
      <c r="D52" s="12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6"/>
      <c r="S52" s="396"/>
      <c r="T52" s="396"/>
      <c r="U52" s="396"/>
      <c r="V52" s="35">
        <f t="shared" si="0"/>
        <v>0</v>
      </c>
      <c r="W52" s="35">
        <f t="shared" si="1"/>
        <v>0</v>
      </c>
      <c r="X52" s="35">
        <f t="shared" si="2"/>
        <v>0</v>
      </c>
      <c r="Y52" s="75">
        <f t="shared" si="3"/>
        <v>0</v>
      </c>
      <c r="Z52" s="218"/>
      <c r="AA52" s="212"/>
      <c r="AB52" s="212"/>
      <c r="AC52" s="212"/>
      <c r="AD52" s="212"/>
      <c r="AE52" s="212"/>
      <c r="AF52" s="212"/>
      <c r="AG52" s="212"/>
      <c r="AH52" s="212"/>
      <c r="AI52" s="215"/>
      <c r="AJ52" s="215"/>
    </row>
    <row r="53" spans="1:36" s="50" customFormat="1" ht="15.75" x14ac:dyDescent="0.25">
      <c r="A53" s="123">
        <v>6</v>
      </c>
      <c r="B53" s="124" t="s">
        <v>37</v>
      </c>
      <c r="C53" s="132" t="s">
        <v>753</v>
      </c>
      <c r="D53" s="132">
        <f>(250+160)*0.9</f>
        <v>369</v>
      </c>
      <c r="E53" s="392" t="s">
        <v>284</v>
      </c>
      <c r="F53" s="392">
        <v>0.2</v>
      </c>
      <c r="G53" s="392">
        <v>0.2</v>
      </c>
      <c r="H53" s="392">
        <v>0.2</v>
      </c>
      <c r="I53" s="392">
        <v>2</v>
      </c>
      <c r="J53" s="392">
        <v>2</v>
      </c>
      <c r="K53" s="392">
        <v>2</v>
      </c>
      <c r="L53" s="392">
        <v>5</v>
      </c>
      <c r="M53" s="392">
        <v>5</v>
      </c>
      <c r="N53" s="392">
        <v>5</v>
      </c>
      <c r="O53" s="392">
        <v>5</v>
      </c>
      <c r="P53" s="392">
        <v>5</v>
      </c>
      <c r="Q53" s="392">
        <v>5</v>
      </c>
      <c r="R53" s="392">
        <v>390</v>
      </c>
      <c r="S53" s="392">
        <v>390</v>
      </c>
      <c r="T53" s="392">
        <v>390</v>
      </c>
      <c r="U53" s="392">
        <v>390</v>
      </c>
      <c r="V53" s="38">
        <f t="shared" si="0"/>
        <v>0.20000000000000004</v>
      </c>
      <c r="W53" s="38">
        <f t="shared" si="1"/>
        <v>2</v>
      </c>
      <c r="X53" s="38">
        <f t="shared" si="2"/>
        <v>5</v>
      </c>
      <c r="Y53" s="73">
        <f t="shared" si="3"/>
        <v>5</v>
      </c>
      <c r="Z53" s="221">
        <f>SUM(V53:V60)</f>
        <v>81.2</v>
      </c>
      <c r="AA53" s="219">
        <f>SUM(W53:W60)</f>
        <v>81.666666666666671</v>
      </c>
      <c r="AB53" s="219">
        <f>SUM(X53:X60)</f>
        <v>137</v>
      </c>
      <c r="AC53" s="219">
        <f>SUM(Y53:Y60)</f>
        <v>138</v>
      </c>
      <c r="AD53" s="210">
        <f t="shared" ref="AD53:AG66" si="13">Z53*0.38*0.9*SQRT(3)</f>
        <v>48.099743746510754</v>
      </c>
      <c r="AE53" s="210">
        <f t="shared" si="13"/>
        <v>48.376179055398744</v>
      </c>
      <c r="AF53" s="210">
        <f t="shared" si="13"/>
        <v>81.153508537832181</v>
      </c>
      <c r="AG53" s="210">
        <f t="shared" si="13"/>
        <v>81.74586991402073</v>
      </c>
      <c r="AH53" s="219">
        <f>MAX(Z53:AC60)</f>
        <v>138</v>
      </c>
      <c r="AI53" s="213">
        <f t="shared" ref="AI53" si="14">AH53*0.38*0.9*SQRT(3)</f>
        <v>81.74586991402073</v>
      </c>
      <c r="AJ53" s="213">
        <f>D53-AI53</f>
        <v>287.25413008597928</v>
      </c>
    </row>
    <row r="54" spans="1:36" s="50" customFormat="1" ht="15.75" x14ac:dyDescent="0.25">
      <c r="A54" s="111"/>
      <c r="B54" s="114"/>
      <c r="C54" s="133"/>
      <c r="D54" s="133"/>
      <c r="E54" s="383" t="s">
        <v>722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5</v>
      </c>
      <c r="P54" s="383">
        <v>5</v>
      </c>
      <c r="Q54" s="383">
        <v>5</v>
      </c>
      <c r="R54" s="394">
        <v>390</v>
      </c>
      <c r="S54" s="394">
        <v>390</v>
      </c>
      <c r="T54" s="394">
        <v>390</v>
      </c>
      <c r="U54" s="394">
        <v>390</v>
      </c>
      <c r="V54" s="34">
        <f t="shared" si="0"/>
        <v>0</v>
      </c>
      <c r="W54" s="34">
        <f t="shared" si="1"/>
        <v>0</v>
      </c>
      <c r="X54" s="34">
        <f t="shared" si="2"/>
        <v>0</v>
      </c>
      <c r="Y54" s="74">
        <f t="shared" si="3"/>
        <v>5</v>
      </c>
      <c r="Z54" s="217"/>
      <c r="AA54" s="211"/>
      <c r="AB54" s="211"/>
      <c r="AC54" s="211"/>
      <c r="AD54" s="211"/>
      <c r="AE54" s="211"/>
      <c r="AF54" s="211"/>
      <c r="AG54" s="211"/>
      <c r="AH54" s="211"/>
      <c r="AI54" s="214"/>
      <c r="AJ54" s="214"/>
    </row>
    <row r="55" spans="1:36" s="50" customFormat="1" ht="15.75" x14ac:dyDescent="0.25">
      <c r="A55" s="111"/>
      <c r="B55" s="114"/>
      <c r="C55" s="133"/>
      <c r="D55" s="133"/>
      <c r="E55" s="385" t="s">
        <v>747</v>
      </c>
      <c r="F55" s="385">
        <v>15</v>
      </c>
      <c r="G55" s="385">
        <v>14</v>
      </c>
      <c r="H55" s="385">
        <v>16</v>
      </c>
      <c r="I55" s="385">
        <v>16</v>
      </c>
      <c r="J55" s="385">
        <v>14</v>
      </c>
      <c r="K55" s="385">
        <v>15</v>
      </c>
      <c r="L55" s="385">
        <v>15</v>
      </c>
      <c r="M55" s="385">
        <v>16</v>
      </c>
      <c r="N55" s="385">
        <v>20</v>
      </c>
      <c r="O55" s="385">
        <v>21</v>
      </c>
      <c r="P55" s="385">
        <v>20</v>
      </c>
      <c r="Q55" s="385">
        <v>16</v>
      </c>
      <c r="R55" s="395">
        <v>390</v>
      </c>
      <c r="S55" s="395">
        <v>390</v>
      </c>
      <c r="T55" s="395">
        <v>390</v>
      </c>
      <c r="U55" s="395">
        <v>390</v>
      </c>
      <c r="V55" s="34">
        <f t="shared" si="0"/>
        <v>15</v>
      </c>
      <c r="W55" s="34">
        <f t="shared" si="1"/>
        <v>15</v>
      </c>
      <c r="X55" s="34">
        <f t="shared" si="2"/>
        <v>17</v>
      </c>
      <c r="Y55" s="74">
        <f t="shared" si="3"/>
        <v>19</v>
      </c>
      <c r="Z55" s="217"/>
      <c r="AA55" s="211"/>
      <c r="AB55" s="211"/>
      <c r="AC55" s="211"/>
      <c r="AD55" s="211"/>
      <c r="AE55" s="211"/>
      <c r="AF55" s="211"/>
      <c r="AG55" s="211"/>
      <c r="AH55" s="211"/>
      <c r="AI55" s="214"/>
      <c r="AJ55" s="214"/>
    </row>
    <row r="56" spans="1:36" s="50" customFormat="1" ht="15.75" x14ac:dyDescent="0.25">
      <c r="A56" s="111"/>
      <c r="B56" s="114"/>
      <c r="C56" s="133"/>
      <c r="D56" s="133"/>
      <c r="E56" s="383" t="s">
        <v>748</v>
      </c>
      <c r="F56" s="383">
        <v>13</v>
      </c>
      <c r="G56" s="383">
        <v>13</v>
      </c>
      <c r="H56" s="383">
        <v>13</v>
      </c>
      <c r="I56" s="383">
        <v>4</v>
      </c>
      <c r="J56" s="383">
        <v>3</v>
      </c>
      <c r="K56" s="383">
        <v>2</v>
      </c>
      <c r="L56" s="383">
        <v>12</v>
      </c>
      <c r="M56" s="383">
        <v>14</v>
      </c>
      <c r="N56" s="383">
        <v>14</v>
      </c>
      <c r="O56" s="383">
        <v>5</v>
      </c>
      <c r="P56" s="383">
        <v>5</v>
      </c>
      <c r="Q56" s="383">
        <v>5</v>
      </c>
      <c r="R56" s="394">
        <v>390</v>
      </c>
      <c r="S56" s="394">
        <v>390</v>
      </c>
      <c r="T56" s="394">
        <v>390</v>
      </c>
      <c r="U56" s="394">
        <v>390</v>
      </c>
      <c r="V56" s="34">
        <f t="shared" si="0"/>
        <v>13</v>
      </c>
      <c r="W56" s="34">
        <f t="shared" si="1"/>
        <v>3</v>
      </c>
      <c r="X56" s="34">
        <f t="shared" si="2"/>
        <v>13.333333333333334</v>
      </c>
      <c r="Y56" s="74">
        <f t="shared" si="3"/>
        <v>5</v>
      </c>
      <c r="Z56" s="217"/>
      <c r="AA56" s="211"/>
      <c r="AB56" s="211"/>
      <c r="AC56" s="211"/>
      <c r="AD56" s="211"/>
      <c r="AE56" s="211"/>
      <c r="AF56" s="211"/>
      <c r="AG56" s="211"/>
      <c r="AH56" s="211"/>
      <c r="AI56" s="214"/>
      <c r="AJ56" s="214"/>
    </row>
    <row r="57" spans="1:36" s="50" customFormat="1" ht="15.75" x14ac:dyDescent="0.25">
      <c r="A57" s="111"/>
      <c r="B57" s="114"/>
      <c r="C57" s="133"/>
      <c r="D57" s="133"/>
      <c r="E57" s="385" t="s">
        <v>749</v>
      </c>
      <c r="F57" s="385">
        <v>15</v>
      </c>
      <c r="G57" s="385">
        <v>15</v>
      </c>
      <c r="H57" s="385">
        <v>15</v>
      </c>
      <c r="I57" s="385">
        <v>17</v>
      </c>
      <c r="J57" s="385">
        <v>15</v>
      </c>
      <c r="K57" s="385">
        <v>17</v>
      </c>
      <c r="L57" s="385">
        <v>27</v>
      </c>
      <c r="M57" s="385">
        <v>25</v>
      </c>
      <c r="N57" s="385">
        <v>25</v>
      </c>
      <c r="O57" s="385">
        <v>32</v>
      </c>
      <c r="P57" s="385">
        <v>27</v>
      </c>
      <c r="Q57" s="385">
        <v>28</v>
      </c>
      <c r="R57" s="395">
        <v>390</v>
      </c>
      <c r="S57" s="395">
        <v>390</v>
      </c>
      <c r="T57" s="395">
        <v>390</v>
      </c>
      <c r="U57" s="395">
        <v>390</v>
      </c>
      <c r="V57" s="34">
        <f t="shared" si="0"/>
        <v>15</v>
      </c>
      <c r="W57" s="34">
        <f t="shared" si="1"/>
        <v>16.333333333333332</v>
      </c>
      <c r="X57" s="34">
        <f t="shared" si="2"/>
        <v>25.666666666666668</v>
      </c>
      <c r="Y57" s="74">
        <f t="shared" si="3"/>
        <v>29</v>
      </c>
      <c r="Z57" s="217"/>
      <c r="AA57" s="211"/>
      <c r="AB57" s="211"/>
      <c r="AC57" s="211"/>
      <c r="AD57" s="211"/>
      <c r="AE57" s="211"/>
      <c r="AF57" s="211"/>
      <c r="AG57" s="211"/>
      <c r="AH57" s="211"/>
      <c r="AI57" s="214"/>
      <c r="AJ57" s="214"/>
    </row>
    <row r="58" spans="1:36" s="50" customFormat="1" ht="15.75" x14ac:dyDescent="0.25">
      <c r="A58" s="111"/>
      <c r="B58" s="114"/>
      <c r="C58" s="133"/>
      <c r="D58" s="133"/>
      <c r="E58" s="383" t="s">
        <v>750</v>
      </c>
      <c r="F58" s="383">
        <v>10</v>
      </c>
      <c r="G58" s="383">
        <v>10</v>
      </c>
      <c r="H58" s="383">
        <v>10</v>
      </c>
      <c r="I58" s="383">
        <v>12</v>
      </c>
      <c r="J58" s="383">
        <v>15</v>
      </c>
      <c r="K58" s="383">
        <v>15</v>
      </c>
      <c r="L58" s="383">
        <v>22</v>
      </c>
      <c r="M58" s="383">
        <v>22</v>
      </c>
      <c r="N58" s="383">
        <v>27</v>
      </c>
      <c r="O58" s="383">
        <v>23</v>
      </c>
      <c r="P58" s="383">
        <v>20</v>
      </c>
      <c r="Q58" s="383">
        <v>22</v>
      </c>
      <c r="R58" s="394">
        <v>390</v>
      </c>
      <c r="S58" s="394">
        <v>390</v>
      </c>
      <c r="T58" s="394">
        <v>390</v>
      </c>
      <c r="U58" s="394">
        <v>390</v>
      </c>
      <c r="V58" s="34">
        <f t="shared" si="0"/>
        <v>10</v>
      </c>
      <c r="W58" s="34">
        <f t="shared" si="1"/>
        <v>14</v>
      </c>
      <c r="X58" s="34">
        <f t="shared" si="2"/>
        <v>23.666666666666668</v>
      </c>
      <c r="Y58" s="74">
        <f t="shared" si="3"/>
        <v>21.666666666666668</v>
      </c>
      <c r="Z58" s="217"/>
      <c r="AA58" s="211"/>
      <c r="AB58" s="211"/>
      <c r="AC58" s="211"/>
      <c r="AD58" s="211"/>
      <c r="AE58" s="211"/>
      <c r="AF58" s="211"/>
      <c r="AG58" s="211"/>
      <c r="AH58" s="211"/>
      <c r="AI58" s="214"/>
      <c r="AJ58" s="214"/>
    </row>
    <row r="59" spans="1:36" s="50" customFormat="1" ht="15.75" x14ac:dyDescent="0.25">
      <c r="A59" s="111"/>
      <c r="B59" s="114"/>
      <c r="C59" s="133"/>
      <c r="D59" s="133"/>
      <c r="E59" s="385" t="s">
        <v>751</v>
      </c>
      <c r="F59" s="385">
        <v>17</v>
      </c>
      <c r="G59" s="385">
        <v>17</v>
      </c>
      <c r="H59" s="385">
        <v>17</v>
      </c>
      <c r="I59" s="385">
        <v>16</v>
      </c>
      <c r="J59" s="385">
        <v>18</v>
      </c>
      <c r="K59" s="385">
        <v>19</v>
      </c>
      <c r="L59" s="385">
        <v>25</v>
      </c>
      <c r="M59" s="385">
        <v>25</v>
      </c>
      <c r="N59" s="385">
        <v>29</v>
      </c>
      <c r="O59" s="385">
        <v>28</v>
      </c>
      <c r="P59" s="385">
        <v>30</v>
      </c>
      <c r="Q59" s="385">
        <v>29</v>
      </c>
      <c r="R59" s="395">
        <v>390</v>
      </c>
      <c r="S59" s="395">
        <v>390</v>
      </c>
      <c r="T59" s="395">
        <v>390</v>
      </c>
      <c r="U59" s="395">
        <v>390</v>
      </c>
      <c r="V59" s="34">
        <f t="shared" si="0"/>
        <v>17</v>
      </c>
      <c r="W59" s="34">
        <f t="shared" si="1"/>
        <v>17.666666666666668</v>
      </c>
      <c r="X59" s="34">
        <f t="shared" si="2"/>
        <v>26.333333333333332</v>
      </c>
      <c r="Y59" s="74">
        <f t="shared" si="3"/>
        <v>29</v>
      </c>
      <c r="Z59" s="217"/>
      <c r="AA59" s="211"/>
      <c r="AB59" s="211"/>
      <c r="AC59" s="211"/>
      <c r="AD59" s="211"/>
      <c r="AE59" s="211"/>
      <c r="AF59" s="211"/>
      <c r="AG59" s="211"/>
      <c r="AH59" s="211"/>
      <c r="AI59" s="214"/>
      <c r="AJ59" s="214"/>
    </row>
    <row r="60" spans="1:36" s="50" customFormat="1" ht="16.5" thickBot="1" x14ac:dyDescent="0.3">
      <c r="A60" s="112"/>
      <c r="B60" s="115"/>
      <c r="C60" s="134"/>
      <c r="D60" s="134"/>
      <c r="E60" s="391" t="s">
        <v>752</v>
      </c>
      <c r="F60" s="391">
        <v>11</v>
      </c>
      <c r="G60" s="391">
        <v>11</v>
      </c>
      <c r="H60" s="391">
        <v>11</v>
      </c>
      <c r="I60" s="391">
        <v>14</v>
      </c>
      <c r="J60" s="391">
        <v>12</v>
      </c>
      <c r="K60" s="391">
        <v>15</v>
      </c>
      <c r="L60" s="391">
        <v>28</v>
      </c>
      <c r="M60" s="391">
        <v>29</v>
      </c>
      <c r="N60" s="391">
        <v>21</v>
      </c>
      <c r="O60" s="391">
        <v>25</v>
      </c>
      <c r="P60" s="391">
        <v>24</v>
      </c>
      <c r="Q60" s="391">
        <v>24</v>
      </c>
      <c r="R60" s="396">
        <v>390</v>
      </c>
      <c r="S60" s="396">
        <v>390</v>
      </c>
      <c r="T60" s="396">
        <v>390</v>
      </c>
      <c r="U60" s="396">
        <v>390</v>
      </c>
      <c r="V60" s="35">
        <f t="shared" si="0"/>
        <v>11</v>
      </c>
      <c r="W60" s="35">
        <f t="shared" si="1"/>
        <v>13.666666666666666</v>
      </c>
      <c r="X60" s="35">
        <f t="shared" si="2"/>
        <v>26</v>
      </c>
      <c r="Y60" s="75">
        <f t="shared" si="3"/>
        <v>24.333333333333332</v>
      </c>
      <c r="Z60" s="218"/>
      <c r="AA60" s="212"/>
      <c r="AB60" s="212"/>
      <c r="AC60" s="212"/>
      <c r="AD60" s="212"/>
      <c r="AE60" s="212"/>
      <c r="AF60" s="212"/>
      <c r="AG60" s="212"/>
      <c r="AH60" s="212"/>
      <c r="AI60" s="215"/>
      <c r="AJ60" s="215"/>
    </row>
    <row r="61" spans="1:36" s="50" customFormat="1" ht="15.75" x14ac:dyDescent="0.25">
      <c r="A61" s="123">
        <v>7</v>
      </c>
      <c r="B61" s="124" t="s">
        <v>43</v>
      </c>
      <c r="C61" s="132" t="s">
        <v>755</v>
      </c>
      <c r="D61" s="132">
        <f>(400+250)*0.9</f>
        <v>585</v>
      </c>
      <c r="E61" s="392" t="s">
        <v>754</v>
      </c>
      <c r="F61" s="392">
        <v>1</v>
      </c>
      <c r="G61" s="392">
        <v>1</v>
      </c>
      <c r="H61" s="392">
        <v>1</v>
      </c>
      <c r="I61" s="392">
        <v>3</v>
      </c>
      <c r="J61" s="392">
        <v>5</v>
      </c>
      <c r="K61" s="392">
        <v>4</v>
      </c>
      <c r="L61" s="392">
        <v>5</v>
      </c>
      <c r="M61" s="392">
        <v>5</v>
      </c>
      <c r="N61" s="392">
        <v>5</v>
      </c>
      <c r="O61" s="392">
        <v>3</v>
      </c>
      <c r="P61" s="392">
        <v>3</v>
      </c>
      <c r="Q61" s="392">
        <v>3</v>
      </c>
      <c r="R61" s="392">
        <v>390</v>
      </c>
      <c r="S61" s="392">
        <v>390</v>
      </c>
      <c r="T61" s="392">
        <v>390</v>
      </c>
      <c r="U61" s="392">
        <v>390</v>
      </c>
      <c r="V61" s="38">
        <f t="shared" si="0"/>
        <v>1</v>
      </c>
      <c r="W61" s="38">
        <f t="shared" si="1"/>
        <v>4</v>
      </c>
      <c r="X61" s="38">
        <f t="shared" si="2"/>
        <v>5</v>
      </c>
      <c r="Y61" s="73">
        <f t="shared" si="3"/>
        <v>3</v>
      </c>
      <c r="Z61" s="221">
        <f>SUM(V61:V63)</f>
        <v>1</v>
      </c>
      <c r="AA61" s="219">
        <f>SUM(W61:W63)</f>
        <v>4</v>
      </c>
      <c r="AB61" s="219">
        <f>SUM(X61:X63)</f>
        <v>5</v>
      </c>
      <c r="AC61" s="219">
        <f>SUM(Y61:Y63)</f>
        <v>3</v>
      </c>
      <c r="AD61" s="210">
        <f t="shared" ref="AD61" si="15">Z61*0.38*0.9*SQRT(3)</f>
        <v>0.592361376188556</v>
      </c>
      <c r="AE61" s="210">
        <f t="shared" si="13"/>
        <v>2.369445504754224</v>
      </c>
      <c r="AF61" s="210">
        <f t="shared" si="13"/>
        <v>2.9618068809427798</v>
      </c>
      <c r="AG61" s="210">
        <f t="shared" si="13"/>
        <v>1.7770841285656684</v>
      </c>
      <c r="AH61" s="219">
        <f>MAX(Z61:AC63)</f>
        <v>5</v>
      </c>
      <c r="AI61" s="213">
        <f t="shared" ref="AI61" si="16">AH61*0.38*0.9*SQRT(3)</f>
        <v>2.9618068809427798</v>
      </c>
      <c r="AJ61" s="213">
        <f>D61-AI61</f>
        <v>582.03819311905727</v>
      </c>
    </row>
    <row r="62" spans="1:36" s="50" customFormat="1" ht="15.75" x14ac:dyDescent="0.25">
      <c r="A62" s="111"/>
      <c r="B62" s="114"/>
      <c r="C62" s="133"/>
      <c r="D62" s="133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95"/>
      <c r="S62" s="395"/>
      <c r="T62" s="395"/>
      <c r="U62" s="395"/>
      <c r="V62" s="34">
        <f t="shared" si="0"/>
        <v>0</v>
      </c>
      <c r="W62" s="34">
        <f t="shared" si="1"/>
        <v>0</v>
      </c>
      <c r="X62" s="34">
        <f t="shared" si="2"/>
        <v>0</v>
      </c>
      <c r="Y62" s="74">
        <f t="shared" si="3"/>
        <v>0</v>
      </c>
      <c r="Z62" s="217"/>
      <c r="AA62" s="211"/>
      <c r="AB62" s="211"/>
      <c r="AC62" s="211"/>
      <c r="AD62" s="211"/>
      <c r="AE62" s="211"/>
      <c r="AF62" s="211"/>
      <c r="AG62" s="211"/>
      <c r="AH62" s="211"/>
      <c r="AI62" s="214"/>
      <c r="AJ62" s="214"/>
    </row>
    <row r="63" spans="1:36" s="50" customFormat="1" ht="16.5" thickBot="1" x14ac:dyDescent="0.3">
      <c r="A63" s="112"/>
      <c r="B63" s="115"/>
      <c r="C63" s="134"/>
      <c r="D63" s="134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6"/>
      <c r="S63" s="396"/>
      <c r="T63" s="396"/>
      <c r="U63" s="396"/>
      <c r="V63" s="35">
        <f t="shared" si="0"/>
        <v>0</v>
      </c>
      <c r="W63" s="35">
        <f t="shared" si="1"/>
        <v>0</v>
      </c>
      <c r="X63" s="35">
        <f t="shared" si="2"/>
        <v>0</v>
      </c>
      <c r="Y63" s="75">
        <f t="shared" si="3"/>
        <v>0</v>
      </c>
      <c r="Z63" s="218"/>
      <c r="AA63" s="212"/>
      <c r="AB63" s="212"/>
      <c r="AC63" s="212"/>
      <c r="AD63" s="212"/>
      <c r="AE63" s="212"/>
      <c r="AF63" s="212"/>
      <c r="AG63" s="212"/>
      <c r="AH63" s="212"/>
      <c r="AI63" s="215"/>
      <c r="AJ63" s="215"/>
    </row>
    <row r="64" spans="1:36" s="50" customFormat="1" ht="15.75" x14ac:dyDescent="0.25">
      <c r="A64" s="123">
        <v>8</v>
      </c>
      <c r="B64" s="124" t="s">
        <v>47</v>
      </c>
      <c r="C64" s="119" t="s">
        <v>449</v>
      </c>
      <c r="D64" s="119">
        <f>180*0.9</f>
        <v>162</v>
      </c>
      <c r="E64" s="392" t="s">
        <v>270</v>
      </c>
      <c r="F64" s="392">
        <v>10</v>
      </c>
      <c r="G64" s="392">
        <v>10</v>
      </c>
      <c r="H64" s="392">
        <v>10</v>
      </c>
      <c r="I64" s="392">
        <v>2</v>
      </c>
      <c r="J64" s="392">
        <v>2</v>
      </c>
      <c r="K64" s="392">
        <v>2</v>
      </c>
      <c r="L64" s="392">
        <v>2</v>
      </c>
      <c r="M64" s="392">
        <v>2</v>
      </c>
      <c r="N64" s="392">
        <v>2</v>
      </c>
      <c r="O64" s="392">
        <v>2</v>
      </c>
      <c r="P64" s="392">
        <v>2</v>
      </c>
      <c r="Q64" s="392">
        <v>2</v>
      </c>
      <c r="R64" s="392">
        <v>390</v>
      </c>
      <c r="S64" s="392">
        <v>390</v>
      </c>
      <c r="T64" s="392">
        <v>390</v>
      </c>
      <c r="U64" s="392">
        <v>390</v>
      </c>
      <c r="V64" s="38">
        <f t="shared" si="0"/>
        <v>10</v>
      </c>
      <c r="W64" s="38">
        <f t="shared" si="1"/>
        <v>2</v>
      </c>
      <c r="X64" s="38">
        <f t="shared" si="2"/>
        <v>2</v>
      </c>
      <c r="Y64" s="73">
        <f t="shared" si="3"/>
        <v>2</v>
      </c>
      <c r="Z64" s="221">
        <f>SUM(V64:V65)</f>
        <v>10</v>
      </c>
      <c r="AA64" s="219">
        <f>SUM(W64:W65)</f>
        <v>2</v>
      </c>
      <c r="AB64" s="219">
        <f>SUM(X64:X65)</f>
        <v>2</v>
      </c>
      <c r="AC64" s="219">
        <f>SUM(Y64:Y65)</f>
        <v>2</v>
      </c>
      <c r="AD64" s="210">
        <f t="shared" ref="AD64" si="17">Z64*0.38*0.9*SQRT(3)</f>
        <v>5.9236137618855595</v>
      </c>
      <c r="AE64" s="210">
        <f t="shared" si="13"/>
        <v>1.184722752377112</v>
      </c>
      <c r="AF64" s="210">
        <f t="shared" si="13"/>
        <v>1.184722752377112</v>
      </c>
      <c r="AG64" s="210">
        <f t="shared" si="13"/>
        <v>1.184722752377112</v>
      </c>
      <c r="AH64" s="219">
        <f>MAX(Z64:AC65)</f>
        <v>10</v>
      </c>
      <c r="AI64" s="213">
        <f t="shared" ref="AI64" si="18">AH64*0.38*0.9*SQRT(3)</f>
        <v>5.9236137618855595</v>
      </c>
      <c r="AJ64" s="213">
        <f>D64-AI64</f>
        <v>156.07638623811445</v>
      </c>
    </row>
    <row r="65" spans="1:36" s="50" customFormat="1" ht="16.5" thickBot="1" x14ac:dyDescent="0.3">
      <c r="A65" s="112"/>
      <c r="B65" s="115"/>
      <c r="C65" s="121"/>
      <c r="D65" s="12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6"/>
      <c r="S65" s="396"/>
      <c r="T65" s="396"/>
      <c r="U65" s="396"/>
      <c r="V65" s="35">
        <f t="shared" si="0"/>
        <v>0</v>
      </c>
      <c r="W65" s="35">
        <f t="shared" si="1"/>
        <v>0</v>
      </c>
      <c r="X65" s="35">
        <f t="shared" si="2"/>
        <v>0</v>
      </c>
      <c r="Y65" s="75">
        <f t="shared" si="3"/>
        <v>0</v>
      </c>
      <c r="Z65" s="218"/>
      <c r="AA65" s="212"/>
      <c r="AB65" s="212"/>
      <c r="AC65" s="212"/>
      <c r="AD65" s="212"/>
      <c r="AE65" s="212"/>
      <c r="AF65" s="212"/>
      <c r="AG65" s="212"/>
      <c r="AH65" s="212"/>
      <c r="AI65" s="215"/>
      <c r="AJ65" s="215"/>
    </row>
    <row r="66" spans="1:36" s="50" customFormat="1" ht="15.75" x14ac:dyDescent="0.25">
      <c r="A66" s="123">
        <v>9</v>
      </c>
      <c r="B66" s="124" t="s">
        <v>50</v>
      </c>
      <c r="C66" s="119" t="s">
        <v>22</v>
      </c>
      <c r="D66" s="119">
        <f>250*0.9</f>
        <v>225</v>
      </c>
      <c r="E66" s="392" t="s">
        <v>756</v>
      </c>
      <c r="F66" s="392">
        <v>2</v>
      </c>
      <c r="G66" s="392">
        <v>2</v>
      </c>
      <c r="H66" s="392">
        <v>2</v>
      </c>
      <c r="I66" s="392">
        <v>2</v>
      </c>
      <c r="J66" s="392">
        <v>2</v>
      </c>
      <c r="K66" s="392">
        <v>2</v>
      </c>
      <c r="L66" s="392">
        <v>2</v>
      </c>
      <c r="M66" s="392">
        <v>2</v>
      </c>
      <c r="N66" s="392">
        <v>2</v>
      </c>
      <c r="O66" s="392">
        <v>3</v>
      </c>
      <c r="P66" s="392">
        <v>2</v>
      </c>
      <c r="Q66" s="392">
        <v>3</v>
      </c>
      <c r="R66" s="392">
        <v>390</v>
      </c>
      <c r="S66" s="392">
        <v>390</v>
      </c>
      <c r="T66" s="392">
        <v>390</v>
      </c>
      <c r="U66" s="392">
        <v>390</v>
      </c>
      <c r="V66" s="38">
        <f t="shared" si="0"/>
        <v>2</v>
      </c>
      <c r="W66" s="38">
        <f t="shared" si="1"/>
        <v>2</v>
      </c>
      <c r="X66" s="38">
        <f t="shared" si="2"/>
        <v>2</v>
      </c>
      <c r="Y66" s="73">
        <f t="shared" si="3"/>
        <v>2.6666666666666665</v>
      </c>
      <c r="Z66" s="221">
        <f>SUM(V66:V73)</f>
        <v>26</v>
      </c>
      <c r="AA66" s="219">
        <f>SUM(W66:W73)</f>
        <v>25.299999999999997</v>
      </c>
      <c r="AB66" s="219">
        <f>SUM(X66:X73)</f>
        <v>22</v>
      </c>
      <c r="AC66" s="219">
        <f>SUM(Y66:Y73)</f>
        <v>19.666666666666664</v>
      </c>
      <c r="AD66" s="210">
        <f t="shared" ref="AD66" si="19">Z66*0.38*0.9*SQRT(3)</f>
        <v>15.401395780902458</v>
      </c>
      <c r="AE66" s="210">
        <f t="shared" si="13"/>
        <v>14.986742817570466</v>
      </c>
      <c r="AF66" s="210">
        <f t="shared" si="13"/>
        <v>13.031950276148232</v>
      </c>
      <c r="AG66" s="210">
        <f t="shared" si="13"/>
        <v>11.649773731708269</v>
      </c>
      <c r="AH66" s="219">
        <f>MAX(Z66:AC73)</f>
        <v>26</v>
      </c>
      <c r="AI66" s="213">
        <f t="shared" ref="AI66" si="20">AH66*0.38*0.9*SQRT(3)</f>
        <v>15.401395780902458</v>
      </c>
      <c r="AJ66" s="213">
        <f>D66-AI66</f>
        <v>209.59860421909755</v>
      </c>
    </row>
    <row r="67" spans="1:36" s="50" customFormat="1" ht="15.75" x14ac:dyDescent="0.25">
      <c r="A67" s="111"/>
      <c r="B67" s="114"/>
      <c r="C67" s="120"/>
      <c r="D67" s="120"/>
      <c r="E67" s="383" t="s">
        <v>757</v>
      </c>
      <c r="F67" s="383">
        <v>4</v>
      </c>
      <c r="G67" s="383">
        <v>4</v>
      </c>
      <c r="H67" s="383">
        <v>4</v>
      </c>
      <c r="I67" s="383">
        <v>3.3</v>
      </c>
      <c r="J67" s="383">
        <v>3.3</v>
      </c>
      <c r="K67" s="383">
        <v>3.3</v>
      </c>
      <c r="L67" s="383">
        <v>5</v>
      </c>
      <c r="M67" s="383">
        <v>5</v>
      </c>
      <c r="N67" s="383">
        <v>5</v>
      </c>
      <c r="O67" s="383">
        <v>5</v>
      </c>
      <c r="P67" s="383">
        <v>5</v>
      </c>
      <c r="Q67" s="383">
        <v>5</v>
      </c>
      <c r="R67" s="394">
        <v>390</v>
      </c>
      <c r="S67" s="394">
        <v>390</v>
      </c>
      <c r="T67" s="394">
        <v>390</v>
      </c>
      <c r="U67" s="394">
        <v>390</v>
      </c>
      <c r="V67" s="34">
        <f t="shared" si="0"/>
        <v>4</v>
      </c>
      <c r="W67" s="34">
        <f t="shared" si="1"/>
        <v>3.2999999999999994</v>
      </c>
      <c r="X67" s="34">
        <f t="shared" si="2"/>
        <v>5</v>
      </c>
      <c r="Y67" s="74">
        <f t="shared" si="3"/>
        <v>5</v>
      </c>
      <c r="Z67" s="217"/>
      <c r="AA67" s="211"/>
      <c r="AB67" s="211"/>
      <c r="AC67" s="211"/>
      <c r="AD67" s="211"/>
      <c r="AE67" s="211"/>
      <c r="AF67" s="211"/>
      <c r="AG67" s="211"/>
      <c r="AH67" s="211"/>
      <c r="AI67" s="214"/>
      <c r="AJ67" s="214"/>
    </row>
    <row r="68" spans="1:36" s="50" customFormat="1" ht="15.75" x14ac:dyDescent="0.25">
      <c r="A68" s="111"/>
      <c r="B68" s="114"/>
      <c r="C68" s="120"/>
      <c r="D68" s="120"/>
      <c r="E68" s="385" t="s">
        <v>758</v>
      </c>
      <c r="F68" s="385">
        <v>0</v>
      </c>
      <c r="G68" s="385">
        <v>0</v>
      </c>
      <c r="H68" s="385">
        <v>0</v>
      </c>
      <c r="I68" s="385">
        <v>0</v>
      </c>
      <c r="J68" s="385">
        <v>0</v>
      </c>
      <c r="K68" s="385">
        <v>0</v>
      </c>
      <c r="L68" s="385">
        <v>0</v>
      </c>
      <c r="M68" s="385">
        <v>0</v>
      </c>
      <c r="N68" s="385">
        <v>0</v>
      </c>
      <c r="O68" s="385">
        <v>1</v>
      </c>
      <c r="P68" s="385">
        <v>0</v>
      </c>
      <c r="Q68" s="385">
        <v>1</v>
      </c>
      <c r="R68" s="395">
        <v>390</v>
      </c>
      <c r="S68" s="395">
        <v>390</v>
      </c>
      <c r="T68" s="395">
        <v>390</v>
      </c>
      <c r="U68" s="395">
        <v>390</v>
      </c>
      <c r="V68" s="34">
        <f t="shared" si="0"/>
        <v>0</v>
      </c>
      <c r="W68" s="34">
        <f t="shared" si="1"/>
        <v>0</v>
      </c>
      <c r="X68" s="34">
        <f t="shared" si="2"/>
        <v>0</v>
      </c>
      <c r="Y68" s="74">
        <f t="shared" si="3"/>
        <v>1</v>
      </c>
      <c r="Z68" s="217"/>
      <c r="AA68" s="211"/>
      <c r="AB68" s="211"/>
      <c r="AC68" s="211"/>
      <c r="AD68" s="211"/>
      <c r="AE68" s="211"/>
      <c r="AF68" s="211"/>
      <c r="AG68" s="211"/>
      <c r="AH68" s="211"/>
      <c r="AI68" s="214"/>
      <c r="AJ68" s="214"/>
    </row>
    <row r="69" spans="1:36" s="50" customFormat="1" ht="15.75" x14ac:dyDescent="0.25">
      <c r="A69" s="111"/>
      <c r="B69" s="114"/>
      <c r="C69" s="120"/>
      <c r="D69" s="120"/>
      <c r="E69" s="383" t="s">
        <v>759</v>
      </c>
      <c r="F69" s="383">
        <v>10</v>
      </c>
      <c r="G69" s="383">
        <v>10</v>
      </c>
      <c r="H69" s="383">
        <v>10</v>
      </c>
      <c r="I69" s="383">
        <v>10</v>
      </c>
      <c r="J69" s="383">
        <v>10</v>
      </c>
      <c r="K69" s="383">
        <v>10</v>
      </c>
      <c r="L69" s="383">
        <v>5</v>
      </c>
      <c r="M69" s="383">
        <v>5</v>
      </c>
      <c r="N69" s="383">
        <v>5</v>
      </c>
      <c r="O69" s="383">
        <v>1</v>
      </c>
      <c r="P69" s="383">
        <v>1</v>
      </c>
      <c r="Q69" s="383">
        <v>1</v>
      </c>
      <c r="R69" s="394">
        <v>390</v>
      </c>
      <c r="S69" s="394">
        <v>390</v>
      </c>
      <c r="T69" s="394">
        <v>390</v>
      </c>
      <c r="U69" s="394">
        <v>390</v>
      </c>
      <c r="V69" s="34">
        <f t="shared" si="0"/>
        <v>10</v>
      </c>
      <c r="W69" s="34">
        <f t="shared" si="1"/>
        <v>10</v>
      </c>
      <c r="X69" s="34">
        <f t="shared" si="2"/>
        <v>5</v>
      </c>
      <c r="Y69" s="74">
        <f t="shared" si="3"/>
        <v>1</v>
      </c>
      <c r="Z69" s="217"/>
      <c r="AA69" s="211"/>
      <c r="AB69" s="211"/>
      <c r="AC69" s="211"/>
      <c r="AD69" s="211"/>
      <c r="AE69" s="211"/>
      <c r="AF69" s="211"/>
      <c r="AG69" s="211"/>
      <c r="AH69" s="211"/>
      <c r="AI69" s="214"/>
      <c r="AJ69" s="214"/>
    </row>
    <row r="70" spans="1:36" s="50" customFormat="1" ht="31.5" x14ac:dyDescent="0.25">
      <c r="A70" s="111"/>
      <c r="B70" s="114"/>
      <c r="C70" s="120"/>
      <c r="D70" s="120"/>
      <c r="E70" s="385" t="s">
        <v>760</v>
      </c>
      <c r="F70" s="385">
        <v>10</v>
      </c>
      <c r="G70" s="385">
        <v>10</v>
      </c>
      <c r="H70" s="385">
        <v>10</v>
      </c>
      <c r="I70" s="385">
        <v>10</v>
      </c>
      <c r="J70" s="385">
        <v>10</v>
      </c>
      <c r="K70" s="385">
        <v>10</v>
      </c>
      <c r="L70" s="385">
        <v>10</v>
      </c>
      <c r="M70" s="385">
        <v>10</v>
      </c>
      <c r="N70" s="385">
        <v>10</v>
      </c>
      <c r="O70" s="385">
        <v>10</v>
      </c>
      <c r="P70" s="385">
        <v>10</v>
      </c>
      <c r="Q70" s="385">
        <v>10</v>
      </c>
      <c r="R70" s="395">
        <v>390</v>
      </c>
      <c r="S70" s="395">
        <v>390</v>
      </c>
      <c r="T70" s="395">
        <v>390</v>
      </c>
      <c r="U70" s="395">
        <v>390</v>
      </c>
      <c r="V70" s="34">
        <f t="shared" si="0"/>
        <v>10</v>
      </c>
      <c r="W70" s="34">
        <f t="shared" si="1"/>
        <v>10</v>
      </c>
      <c r="X70" s="34">
        <f t="shared" si="2"/>
        <v>10</v>
      </c>
      <c r="Y70" s="74">
        <f t="shared" si="3"/>
        <v>10</v>
      </c>
      <c r="Z70" s="217"/>
      <c r="AA70" s="211"/>
      <c r="AB70" s="211"/>
      <c r="AC70" s="211"/>
      <c r="AD70" s="211"/>
      <c r="AE70" s="211"/>
      <c r="AF70" s="211"/>
      <c r="AG70" s="211"/>
      <c r="AH70" s="211"/>
      <c r="AI70" s="214"/>
      <c r="AJ70" s="214"/>
    </row>
    <row r="71" spans="1:36" s="50" customFormat="1" ht="15.75" x14ac:dyDescent="0.25">
      <c r="A71" s="111"/>
      <c r="B71" s="114"/>
      <c r="C71" s="120"/>
      <c r="D71" s="120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94"/>
      <c r="S71" s="394"/>
      <c r="T71" s="394"/>
      <c r="U71" s="394"/>
      <c r="V71" s="34">
        <f t="shared" ref="V71:V103" si="21">IF(AND(F71=0,G71=0,H71=0),0,IF(AND(F71=0,G71=0),H71,IF(AND(F71=0,H71=0),G71,IF(AND(G71=0,H71=0),F71,IF(F71=0,(G71+H71)/2,IF(G71=0,(F71+H71)/2,IF(H71=0,(F71+G71)/2,(F71+G71+H71)/3)))))))</f>
        <v>0</v>
      </c>
      <c r="W71" s="34">
        <f t="shared" ref="W71:W103" si="22">IF(AND(I71=0,J71=0,K71=0),0,IF(AND(I71=0,J71=0),K71,IF(AND(I71=0,K71=0),J71,IF(AND(J71=0,K71=0),I71,IF(I71=0,(J71+K71)/2,IF(J71=0,(I71+K71)/2,IF(K71=0,(I71+J71)/2,(I71+J71+K71)/3)))))))</f>
        <v>0</v>
      </c>
      <c r="X71" s="34">
        <f t="shared" ref="X71:X103" si="23">IF(AND(L71=0,M71=0,N71=0),0,IF(AND(L71=0,M71=0),N71,IF(AND(L71=0,N71=0),M71,IF(AND(M71=0,N71=0),L71,IF(L71=0,(M71+N71)/2,IF(M71=0,(L71+N71)/2,IF(N71=0,(L71+M71)/2,(L71+M71+N71)/3)))))))</f>
        <v>0</v>
      </c>
      <c r="Y71" s="74">
        <f t="shared" ref="Y71:Y103" si="24">IF(AND(O71=0,P71=0,Q71=0),0,IF(AND(O71=0,P71=0),Q71,IF(AND(O71=0,Q71=0),P71,IF(AND(P71=0,Q71=0),O71,IF(O71=0,(P71+Q71)/2,IF(P71=0,(O71+Q71)/2,IF(Q71=0,(O71+P71)/2,(O71+P71+Q71)/3)))))))</f>
        <v>0</v>
      </c>
      <c r="Z71" s="217"/>
      <c r="AA71" s="211"/>
      <c r="AB71" s="211"/>
      <c r="AC71" s="211"/>
      <c r="AD71" s="211"/>
      <c r="AE71" s="211"/>
      <c r="AF71" s="211"/>
      <c r="AG71" s="211"/>
      <c r="AH71" s="211"/>
      <c r="AI71" s="214"/>
      <c r="AJ71" s="214"/>
    </row>
    <row r="72" spans="1:36" s="50" customFormat="1" ht="15.75" x14ac:dyDescent="0.25">
      <c r="A72" s="111"/>
      <c r="B72" s="114"/>
      <c r="C72" s="120"/>
      <c r="D72" s="120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95"/>
      <c r="S72" s="395"/>
      <c r="T72" s="395"/>
      <c r="U72" s="395"/>
      <c r="V72" s="34">
        <f t="shared" si="21"/>
        <v>0</v>
      </c>
      <c r="W72" s="34">
        <f t="shared" si="22"/>
        <v>0</v>
      </c>
      <c r="X72" s="34">
        <f t="shared" si="23"/>
        <v>0</v>
      </c>
      <c r="Y72" s="74">
        <f t="shared" si="24"/>
        <v>0</v>
      </c>
      <c r="Z72" s="217"/>
      <c r="AA72" s="211"/>
      <c r="AB72" s="211"/>
      <c r="AC72" s="211"/>
      <c r="AD72" s="211"/>
      <c r="AE72" s="211"/>
      <c r="AF72" s="211"/>
      <c r="AG72" s="211"/>
      <c r="AH72" s="211"/>
      <c r="AI72" s="214"/>
      <c r="AJ72" s="214"/>
    </row>
    <row r="73" spans="1:36" s="50" customFormat="1" ht="16.5" thickBot="1" x14ac:dyDescent="0.3">
      <c r="A73" s="112"/>
      <c r="B73" s="115"/>
      <c r="C73" s="121"/>
      <c r="D73" s="12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6"/>
      <c r="S73" s="396"/>
      <c r="T73" s="396"/>
      <c r="U73" s="396"/>
      <c r="V73" s="35">
        <f t="shared" si="21"/>
        <v>0</v>
      </c>
      <c r="W73" s="35">
        <f t="shared" si="22"/>
        <v>0</v>
      </c>
      <c r="X73" s="35">
        <f t="shared" si="23"/>
        <v>0</v>
      </c>
      <c r="Y73" s="75">
        <f t="shared" si="24"/>
        <v>0</v>
      </c>
      <c r="Z73" s="218"/>
      <c r="AA73" s="212"/>
      <c r="AB73" s="212"/>
      <c r="AC73" s="212"/>
      <c r="AD73" s="212"/>
      <c r="AE73" s="212"/>
      <c r="AF73" s="212"/>
      <c r="AG73" s="212"/>
      <c r="AH73" s="212"/>
      <c r="AI73" s="215"/>
      <c r="AJ73" s="215"/>
    </row>
    <row r="74" spans="1:36" s="50" customFormat="1" ht="15.75" x14ac:dyDescent="0.25">
      <c r="A74" s="123">
        <v>10</v>
      </c>
      <c r="B74" s="124" t="s">
        <v>131</v>
      </c>
      <c r="C74" s="132" t="s">
        <v>767</v>
      </c>
      <c r="D74" s="132">
        <f>(160+160)*0.9</f>
        <v>288</v>
      </c>
      <c r="E74" s="392" t="s">
        <v>761</v>
      </c>
      <c r="F74" s="392">
        <v>35</v>
      </c>
      <c r="G74" s="392">
        <v>35</v>
      </c>
      <c r="H74" s="392">
        <v>35</v>
      </c>
      <c r="I74" s="392">
        <v>36</v>
      </c>
      <c r="J74" s="392">
        <v>40</v>
      </c>
      <c r="K74" s="392">
        <v>39</v>
      </c>
      <c r="L74" s="392">
        <v>55</v>
      </c>
      <c r="M74" s="392">
        <v>60</v>
      </c>
      <c r="N74" s="392">
        <v>65</v>
      </c>
      <c r="O74" s="392">
        <v>60</v>
      </c>
      <c r="P74" s="392">
        <v>62</v>
      </c>
      <c r="Q74" s="392">
        <v>65</v>
      </c>
      <c r="R74" s="392">
        <v>390</v>
      </c>
      <c r="S74" s="392">
        <v>390</v>
      </c>
      <c r="T74" s="392">
        <v>390</v>
      </c>
      <c r="U74" s="392">
        <v>390</v>
      </c>
      <c r="V74" s="38">
        <f t="shared" si="21"/>
        <v>35</v>
      </c>
      <c r="W74" s="38">
        <f t="shared" si="22"/>
        <v>38.333333333333336</v>
      </c>
      <c r="X74" s="38">
        <f t="shared" si="23"/>
        <v>60</v>
      </c>
      <c r="Y74" s="73">
        <f t="shared" si="24"/>
        <v>62.333333333333336</v>
      </c>
      <c r="Z74" s="221">
        <f>SUM(V74:V79)</f>
        <v>100</v>
      </c>
      <c r="AA74" s="219">
        <f>SUM(W74:W79)</f>
        <v>101.66666666666667</v>
      </c>
      <c r="AB74" s="219">
        <f>SUM(X74:X79)</f>
        <v>168.33333333333334</v>
      </c>
      <c r="AC74" s="219">
        <f>SUM(Y74:Y79)</f>
        <v>173.5</v>
      </c>
      <c r="AD74" s="210">
        <f t="shared" ref="AD74:AG74" si="25">Z74*0.38*0.9*SQRT(3)</f>
        <v>59.236137618855608</v>
      </c>
      <c r="AE74" s="210">
        <f t="shared" si="25"/>
        <v>60.223406579169868</v>
      </c>
      <c r="AF74" s="210">
        <f t="shared" si="25"/>
        <v>99.714164991740262</v>
      </c>
      <c r="AG74" s="210">
        <f t="shared" si="25"/>
        <v>102.77469876871449</v>
      </c>
      <c r="AH74" s="219">
        <f>MAX(Z74:AC79)</f>
        <v>173.5</v>
      </c>
      <c r="AI74" s="213">
        <f t="shared" ref="AI74" si="26">AH74*0.38*0.9*SQRT(3)</f>
        <v>102.77469876871449</v>
      </c>
      <c r="AJ74" s="213">
        <f>D74-AI74</f>
        <v>185.22530123128553</v>
      </c>
    </row>
    <row r="75" spans="1:36" s="50" customFormat="1" ht="15.75" x14ac:dyDescent="0.25">
      <c r="A75" s="111"/>
      <c r="B75" s="114"/>
      <c r="C75" s="133"/>
      <c r="D75" s="133"/>
      <c r="E75" s="383" t="s">
        <v>762</v>
      </c>
      <c r="F75" s="383">
        <v>12</v>
      </c>
      <c r="G75" s="383">
        <v>12</v>
      </c>
      <c r="H75" s="383">
        <v>12</v>
      </c>
      <c r="I75" s="383">
        <v>10</v>
      </c>
      <c r="J75" s="383">
        <v>12</v>
      </c>
      <c r="K75" s="383">
        <v>14</v>
      </c>
      <c r="L75" s="383">
        <v>25</v>
      </c>
      <c r="M75" s="383">
        <v>22</v>
      </c>
      <c r="N75" s="383">
        <v>25</v>
      </c>
      <c r="O75" s="383">
        <v>29</v>
      </c>
      <c r="P75" s="383">
        <v>28</v>
      </c>
      <c r="Q75" s="383">
        <v>25</v>
      </c>
      <c r="R75" s="394">
        <v>390</v>
      </c>
      <c r="S75" s="394">
        <v>390</v>
      </c>
      <c r="T75" s="394">
        <v>390</v>
      </c>
      <c r="U75" s="394">
        <v>390</v>
      </c>
      <c r="V75" s="34">
        <f t="shared" si="21"/>
        <v>12</v>
      </c>
      <c r="W75" s="34">
        <f t="shared" si="22"/>
        <v>12</v>
      </c>
      <c r="X75" s="34">
        <f t="shared" si="23"/>
        <v>24</v>
      </c>
      <c r="Y75" s="74">
        <f t="shared" si="24"/>
        <v>27.333333333333332</v>
      </c>
      <c r="Z75" s="217"/>
      <c r="AA75" s="211"/>
      <c r="AB75" s="211"/>
      <c r="AC75" s="211"/>
      <c r="AD75" s="211"/>
      <c r="AE75" s="211"/>
      <c r="AF75" s="211"/>
      <c r="AG75" s="211"/>
      <c r="AH75" s="211"/>
      <c r="AI75" s="214"/>
      <c r="AJ75" s="214"/>
    </row>
    <row r="76" spans="1:36" s="50" customFormat="1" ht="15.75" x14ac:dyDescent="0.25">
      <c r="A76" s="111"/>
      <c r="B76" s="114"/>
      <c r="C76" s="133"/>
      <c r="D76" s="133"/>
      <c r="E76" s="385" t="s">
        <v>763</v>
      </c>
      <c r="F76" s="385">
        <v>2</v>
      </c>
      <c r="G76" s="385">
        <v>2</v>
      </c>
      <c r="H76" s="385">
        <v>2</v>
      </c>
      <c r="I76" s="385">
        <v>1</v>
      </c>
      <c r="J76" s="385">
        <v>1</v>
      </c>
      <c r="K76" s="385">
        <v>2</v>
      </c>
      <c r="L76" s="385">
        <v>2</v>
      </c>
      <c r="M76" s="385">
        <v>2</v>
      </c>
      <c r="N76" s="385">
        <v>2</v>
      </c>
      <c r="O76" s="385">
        <v>0.5</v>
      </c>
      <c r="P76" s="385">
        <v>0.5</v>
      </c>
      <c r="Q76" s="385">
        <v>0.5</v>
      </c>
      <c r="R76" s="395">
        <v>390</v>
      </c>
      <c r="S76" s="395">
        <v>390</v>
      </c>
      <c r="T76" s="395">
        <v>390</v>
      </c>
      <c r="U76" s="395">
        <v>390</v>
      </c>
      <c r="V76" s="34">
        <f t="shared" si="21"/>
        <v>2</v>
      </c>
      <c r="W76" s="34">
        <f t="shared" si="22"/>
        <v>1.3333333333333333</v>
      </c>
      <c r="X76" s="34">
        <f t="shared" si="23"/>
        <v>2</v>
      </c>
      <c r="Y76" s="74">
        <f t="shared" si="24"/>
        <v>0.5</v>
      </c>
      <c r="Z76" s="217"/>
      <c r="AA76" s="211"/>
      <c r="AB76" s="211"/>
      <c r="AC76" s="211"/>
      <c r="AD76" s="211"/>
      <c r="AE76" s="211"/>
      <c r="AF76" s="211"/>
      <c r="AG76" s="211"/>
      <c r="AH76" s="211"/>
      <c r="AI76" s="214"/>
      <c r="AJ76" s="214"/>
    </row>
    <row r="77" spans="1:36" s="50" customFormat="1" ht="15.75" x14ac:dyDescent="0.25">
      <c r="A77" s="111"/>
      <c r="B77" s="114"/>
      <c r="C77" s="133"/>
      <c r="D77" s="133"/>
      <c r="E77" s="383" t="s">
        <v>764</v>
      </c>
      <c r="F77" s="383">
        <v>30</v>
      </c>
      <c r="G77" s="383">
        <v>30</v>
      </c>
      <c r="H77" s="383">
        <v>30</v>
      </c>
      <c r="I77" s="383">
        <v>32</v>
      </c>
      <c r="J77" s="383">
        <v>34</v>
      </c>
      <c r="K77" s="383">
        <v>31</v>
      </c>
      <c r="L77" s="383">
        <v>52</v>
      </c>
      <c r="M77" s="383">
        <v>56</v>
      </c>
      <c r="N77" s="383">
        <v>55</v>
      </c>
      <c r="O77" s="383">
        <v>55</v>
      </c>
      <c r="P77" s="383">
        <v>54</v>
      </c>
      <c r="Q77" s="383">
        <v>54</v>
      </c>
      <c r="R77" s="394">
        <v>390</v>
      </c>
      <c r="S77" s="394">
        <v>390</v>
      </c>
      <c r="T77" s="394">
        <v>390</v>
      </c>
      <c r="U77" s="394">
        <v>390</v>
      </c>
      <c r="V77" s="34">
        <f t="shared" si="21"/>
        <v>30</v>
      </c>
      <c r="W77" s="34">
        <f t="shared" si="22"/>
        <v>32.333333333333336</v>
      </c>
      <c r="X77" s="34">
        <f t="shared" si="23"/>
        <v>54.333333333333336</v>
      </c>
      <c r="Y77" s="74">
        <f t="shared" si="24"/>
        <v>54.333333333333336</v>
      </c>
      <c r="Z77" s="217"/>
      <c r="AA77" s="211"/>
      <c r="AB77" s="211"/>
      <c r="AC77" s="211"/>
      <c r="AD77" s="211"/>
      <c r="AE77" s="211"/>
      <c r="AF77" s="211"/>
      <c r="AG77" s="211"/>
      <c r="AH77" s="211"/>
      <c r="AI77" s="214"/>
      <c r="AJ77" s="214"/>
    </row>
    <row r="78" spans="1:36" s="50" customFormat="1" ht="15.75" x14ac:dyDescent="0.25">
      <c r="A78" s="111"/>
      <c r="B78" s="114"/>
      <c r="C78" s="133"/>
      <c r="D78" s="133"/>
      <c r="E78" s="385" t="s">
        <v>765</v>
      </c>
      <c r="F78" s="385">
        <v>9</v>
      </c>
      <c r="G78" s="385">
        <v>9</v>
      </c>
      <c r="H78" s="385">
        <v>9</v>
      </c>
      <c r="I78" s="385">
        <v>6</v>
      </c>
      <c r="J78" s="385">
        <v>7</v>
      </c>
      <c r="K78" s="385">
        <v>8</v>
      </c>
      <c r="L78" s="385">
        <v>8</v>
      </c>
      <c r="M78" s="385">
        <v>8</v>
      </c>
      <c r="N78" s="385">
        <v>7</v>
      </c>
      <c r="O78" s="385">
        <v>9</v>
      </c>
      <c r="P78" s="385">
        <v>9</v>
      </c>
      <c r="Q78" s="385">
        <v>8</v>
      </c>
      <c r="R78" s="395">
        <v>390</v>
      </c>
      <c r="S78" s="395">
        <v>390</v>
      </c>
      <c r="T78" s="395">
        <v>390</v>
      </c>
      <c r="U78" s="395">
        <v>390</v>
      </c>
      <c r="V78" s="34">
        <f t="shared" si="21"/>
        <v>9</v>
      </c>
      <c r="W78" s="34">
        <f t="shared" si="22"/>
        <v>7</v>
      </c>
      <c r="X78" s="34">
        <f t="shared" si="23"/>
        <v>7.666666666666667</v>
      </c>
      <c r="Y78" s="74">
        <f t="shared" si="24"/>
        <v>8.6666666666666661</v>
      </c>
      <c r="Z78" s="217"/>
      <c r="AA78" s="211"/>
      <c r="AB78" s="211"/>
      <c r="AC78" s="211"/>
      <c r="AD78" s="211"/>
      <c r="AE78" s="211"/>
      <c r="AF78" s="211"/>
      <c r="AG78" s="211"/>
      <c r="AH78" s="211"/>
      <c r="AI78" s="214"/>
      <c r="AJ78" s="214"/>
    </row>
    <row r="79" spans="1:36" s="50" customFormat="1" ht="16.5" thickBot="1" x14ac:dyDescent="0.3">
      <c r="A79" s="112"/>
      <c r="B79" s="115"/>
      <c r="C79" s="134"/>
      <c r="D79" s="134"/>
      <c r="E79" s="391" t="s">
        <v>766</v>
      </c>
      <c r="F79" s="391">
        <v>12</v>
      </c>
      <c r="G79" s="391">
        <v>12</v>
      </c>
      <c r="H79" s="391">
        <v>12</v>
      </c>
      <c r="I79" s="391">
        <v>10</v>
      </c>
      <c r="J79" s="391">
        <v>10</v>
      </c>
      <c r="K79" s="391">
        <v>12</v>
      </c>
      <c r="L79" s="391">
        <v>20</v>
      </c>
      <c r="M79" s="391">
        <v>21</v>
      </c>
      <c r="N79" s="391">
        <v>20</v>
      </c>
      <c r="O79" s="391">
        <v>20</v>
      </c>
      <c r="P79" s="391">
        <v>21</v>
      </c>
      <c r="Q79" s="391">
        <v>20</v>
      </c>
      <c r="R79" s="396">
        <v>390</v>
      </c>
      <c r="S79" s="396">
        <v>390</v>
      </c>
      <c r="T79" s="396">
        <v>390</v>
      </c>
      <c r="U79" s="396">
        <v>390</v>
      </c>
      <c r="V79" s="35">
        <f t="shared" si="21"/>
        <v>12</v>
      </c>
      <c r="W79" s="35">
        <f t="shared" si="22"/>
        <v>10.666666666666666</v>
      </c>
      <c r="X79" s="35">
        <f t="shared" si="23"/>
        <v>20.333333333333332</v>
      </c>
      <c r="Y79" s="75">
        <f t="shared" si="24"/>
        <v>20.333333333333332</v>
      </c>
      <c r="Z79" s="218"/>
      <c r="AA79" s="212"/>
      <c r="AB79" s="212"/>
      <c r="AC79" s="212"/>
      <c r="AD79" s="212"/>
      <c r="AE79" s="212"/>
      <c r="AF79" s="212"/>
      <c r="AG79" s="212"/>
      <c r="AH79" s="212"/>
      <c r="AI79" s="215"/>
      <c r="AJ79" s="215"/>
    </row>
    <row r="80" spans="1:36" s="50" customFormat="1" ht="15.75" x14ac:dyDescent="0.25">
      <c r="A80" s="123">
        <v>11</v>
      </c>
      <c r="B80" s="124" t="s">
        <v>57</v>
      </c>
      <c r="C80" s="132" t="s">
        <v>777</v>
      </c>
      <c r="D80" s="132">
        <f>(320+320)*0.9</f>
        <v>576</v>
      </c>
      <c r="E80" s="392" t="s">
        <v>768</v>
      </c>
      <c r="F80" s="392">
        <v>70</v>
      </c>
      <c r="G80" s="392">
        <v>70</v>
      </c>
      <c r="H80" s="392">
        <v>70</v>
      </c>
      <c r="I80" s="392">
        <v>70</v>
      </c>
      <c r="J80" s="392">
        <v>70</v>
      </c>
      <c r="K80" s="392">
        <v>70</v>
      </c>
      <c r="L80" s="392">
        <v>70</v>
      </c>
      <c r="M80" s="392">
        <v>70</v>
      </c>
      <c r="N80" s="392">
        <v>70</v>
      </c>
      <c r="O80" s="392">
        <v>70</v>
      </c>
      <c r="P80" s="392">
        <v>70</v>
      </c>
      <c r="Q80" s="392">
        <v>70</v>
      </c>
      <c r="R80" s="392">
        <v>390</v>
      </c>
      <c r="S80" s="392">
        <v>390</v>
      </c>
      <c r="T80" s="392">
        <v>390</v>
      </c>
      <c r="U80" s="392">
        <v>390</v>
      </c>
      <c r="V80" s="38">
        <f t="shared" si="21"/>
        <v>70</v>
      </c>
      <c r="W80" s="38">
        <f t="shared" si="22"/>
        <v>70</v>
      </c>
      <c r="X80" s="38">
        <f t="shared" si="23"/>
        <v>70</v>
      </c>
      <c r="Y80" s="73">
        <f t="shared" si="24"/>
        <v>70</v>
      </c>
      <c r="Z80" s="221">
        <f>SUM(V80:V91)</f>
        <v>195</v>
      </c>
      <c r="AA80" s="219">
        <f>SUM(W80:W91)</f>
        <v>199</v>
      </c>
      <c r="AB80" s="219">
        <f>SUM(X80:X91)</f>
        <v>386.33333333333337</v>
      </c>
      <c r="AC80" s="219">
        <f>SUM(Y80:Y91)</f>
        <v>411.33333333333337</v>
      </c>
      <c r="AD80" s="210">
        <f t="shared" ref="AD80:AG92" si="27">Z80*0.38*0.9*SQRT(3)</f>
        <v>115.51046835676841</v>
      </c>
      <c r="AE80" s="210">
        <f t="shared" si="27"/>
        <v>117.87991386152265</v>
      </c>
      <c r="AF80" s="210">
        <f t="shared" si="27"/>
        <v>228.84894500084548</v>
      </c>
      <c r="AG80" s="210">
        <f t="shared" si="27"/>
        <v>243.65797940555939</v>
      </c>
      <c r="AH80" s="219">
        <f>MAX(Z80:AC91)</f>
        <v>411.33333333333337</v>
      </c>
      <c r="AI80" s="213">
        <f t="shared" ref="AI80" si="28">AH80*0.38*0.9*SQRT(3)</f>
        <v>243.65797940555939</v>
      </c>
      <c r="AJ80" s="213">
        <f>D80-AI80</f>
        <v>332.34202059444061</v>
      </c>
    </row>
    <row r="81" spans="1:36" s="50" customFormat="1" ht="15.75" x14ac:dyDescent="0.25">
      <c r="A81" s="111"/>
      <c r="B81" s="114"/>
      <c r="C81" s="133"/>
      <c r="D81" s="133"/>
      <c r="E81" s="383" t="s">
        <v>769</v>
      </c>
      <c r="F81" s="383">
        <v>20</v>
      </c>
      <c r="G81" s="383">
        <v>20</v>
      </c>
      <c r="H81" s="383">
        <v>20</v>
      </c>
      <c r="I81" s="383">
        <v>24</v>
      </c>
      <c r="J81" s="383">
        <v>22</v>
      </c>
      <c r="K81" s="383">
        <v>26</v>
      </c>
      <c r="L81" s="383">
        <v>56</v>
      </c>
      <c r="M81" s="383">
        <v>52</v>
      </c>
      <c r="N81" s="383">
        <v>55</v>
      </c>
      <c r="O81" s="383">
        <v>57</v>
      </c>
      <c r="P81" s="383">
        <v>56</v>
      </c>
      <c r="Q81" s="383">
        <v>58</v>
      </c>
      <c r="R81" s="394">
        <v>390</v>
      </c>
      <c r="S81" s="394">
        <v>390</v>
      </c>
      <c r="T81" s="394">
        <v>390</v>
      </c>
      <c r="U81" s="394">
        <v>390</v>
      </c>
      <c r="V81" s="34">
        <f t="shared" si="21"/>
        <v>20</v>
      </c>
      <c r="W81" s="34">
        <f t="shared" si="22"/>
        <v>24</v>
      </c>
      <c r="X81" s="34">
        <f t="shared" si="23"/>
        <v>54.333333333333336</v>
      </c>
      <c r="Y81" s="74">
        <f t="shared" si="24"/>
        <v>57</v>
      </c>
      <c r="Z81" s="217"/>
      <c r="AA81" s="211"/>
      <c r="AB81" s="211"/>
      <c r="AC81" s="211"/>
      <c r="AD81" s="211"/>
      <c r="AE81" s="211"/>
      <c r="AF81" s="211"/>
      <c r="AG81" s="211"/>
      <c r="AH81" s="211"/>
      <c r="AI81" s="214"/>
      <c r="AJ81" s="214"/>
    </row>
    <row r="82" spans="1:36" s="50" customFormat="1" ht="15.75" x14ac:dyDescent="0.25">
      <c r="A82" s="111"/>
      <c r="B82" s="114"/>
      <c r="C82" s="133"/>
      <c r="D82" s="133"/>
      <c r="E82" s="385" t="s">
        <v>770</v>
      </c>
      <c r="F82" s="385">
        <v>8</v>
      </c>
      <c r="G82" s="385">
        <v>8</v>
      </c>
      <c r="H82" s="385">
        <v>8</v>
      </c>
      <c r="I82" s="385">
        <v>8</v>
      </c>
      <c r="J82" s="385">
        <v>7</v>
      </c>
      <c r="K82" s="385">
        <v>6</v>
      </c>
      <c r="L82" s="385">
        <v>40</v>
      </c>
      <c r="M82" s="385">
        <v>39</v>
      </c>
      <c r="N82" s="385">
        <v>45</v>
      </c>
      <c r="O82" s="385">
        <v>42</v>
      </c>
      <c r="P82" s="385">
        <v>45</v>
      </c>
      <c r="Q82" s="385">
        <v>45</v>
      </c>
      <c r="R82" s="385">
        <v>390</v>
      </c>
      <c r="S82" s="385">
        <v>390</v>
      </c>
      <c r="T82" s="385">
        <v>390</v>
      </c>
      <c r="U82" s="385">
        <v>390</v>
      </c>
      <c r="V82" s="34">
        <f t="shared" si="21"/>
        <v>8</v>
      </c>
      <c r="W82" s="34">
        <f t="shared" si="22"/>
        <v>7</v>
      </c>
      <c r="X82" s="34">
        <f t="shared" si="23"/>
        <v>41.333333333333336</v>
      </c>
      <c r="Y82" s="74">
        <f t="shared" si="24"/>
        <v>44</v>
      </c>
      <c r="Z82" s="217"/>
      <c r="AA82" s="211"/>
      <c r="AB82" s="211"/>
      <c r="AC82" s="211"/>
      <c r="AD82" s="211"/>
      <c r="AE82" s="211"/>
      <c r="AF82" s="211"/>
      <c r="AG82" s="211"/>
      <c r="AH82" s="211"/>
      <c r="AI82" s="214"/>
      <c r="AJ82" s="214"/>
    </row>
    <row r="83" spans="1:36" s="50" customFormat="1" ht="15.75" x14ac:dyDescent="0.25">
      <c r="A83" s="111"/>
      <c r="B83" s="114"/>
      <c r="C83" s="133"/>
      <c r="D83" s="133"/>
      <c r="E83" s="383" t="s">
        <v>771</v>
      </c>
      <c r="F83" s="383">
        <v>8</v>
      </c>
      <c r="G83" s="383">
        <v>8</v>
      </c>
      <c r="H83" s="383">
        <v>8</v>
      </c>
      <c r="I83" s="383">
        <v>12</v>
      </c>
      <c r="J83" s="383">
        <v>10</v>
      </c>
      <c r="K83" s="383">
        <v>8</v>
      </c>
      <c r="L83" s="383">
        <v>14</v>
      </c>
      <c r="M83" s="383">
        <v>15</v>
      </c>
      <c r="N83" s="383">
        <v>15</v>
      </c>
      <c r="O83" s="383">
        <v>23</v>
      </c>
      <c r="P83" s="383">
        <v>21</v>
      </c>
      <c r="Q83" s="383">
        <v>20</v>
      </c>
      <c r="R83" s="394">
        <v>390</v>
      </c>
      <c r="S83" s="394">
        <v>390</v>
      </c>
      <c r="T83" s="394">
        <v>390</v>
      </c>
      <c r="U83" s="394">
        <v>390</v>
      </c>
      <c r="V83" s="34">
        <f t="shared" si="21"/>
        <v>8</v>
      </c>
      <c r="W83" s="34">
        <f t="shared" si="22"/>
        <v>10</v>
      </c>
      <c r="X83" s="34">
        <f t="shared" si="23"/>
        <v>14.666666666666666</v>
      </c>
      <c r="Y83" s="74">
        <f t="shared" si="24"/>
        <v>21.333333333333332</v>
      </c>
      <c r="Z83" s="217"/>
      <c r="AA83" s="211"/>
      <c r="AB83" s="211"/>
      <c r="AC83" s="211"/>
      <c r="AD83" s="211"/>
      <c r="AE83" s="211"/>
      <c r="AF83" s="211"/>
      <c r="AG83" s="211"/>
      <c r="AH83" s="211"/>
      <c r="AI83" s="214"/>
      <c r="AJ83" s="214"/>
    </row>
    <row r="84" spans="1:36" s="50" customFormat="1" ht="15.75" x14ac:dyDescent="0.25">
      <c r="A84" s="111"/>
      <c r="B84" s="114"/>
      <c r="C84" s="133"/>
      <c r="D84" s="133"/>
      <c r="E84" s="385" t="s">
        <v>772</v>
      </c>
      <c r="F84" s="385">
        <v>22</v>
      </c>
      <c r="G84" s="385">
        <v>22</v>
      </c>
      <c r="H84" s="385">
        <v>22</v>
      </c>
      <c r="I84" s="385">
        <v>19</v>
      </c>
      <c r="J84" s="385">
        <v>21</v>
      </c>
      <c r="K84" s="385">
        <v>26</v>
      </c>
      <c r="L84" s="385">
        <v>40</v>
      </c>
      <c r="M84" s="385">
        <v>45</v>
      </c>
      <c r="N84" s="385">
        <v>48</v>
      </c>
      <c r="O84" s="385">
        <v>51</v>
      </c>
      <c r="P84" s="385">
        <v>49</v>
      </c>
      <c r="Q84" s="385">
        <v>50</v>
      </c>
      <c r="R84" s="395">
        <v>390</v>
      </c>
      <c r="S84" s="395">
        <v>390</v>
      </c>
      <c r="T84" s="395">
        <v>390</v>
      </c>
      <c r="U84" s="395">
        <v>390</v>
      </c>
      <c r="V84" s="34">
        <f t="shared" si="21"/>
        <v>22</v>
      </c>
      <c r="W84" s="34">
        <f t="shared" si="22"/>
        <v>22</v>
      </c>
      <c r="X84" s="34">
        <f t="shared" si="23"/>
        <v>44.333333333333336</v>
      </c>
      <c r="Y84" s="74">
        <f t="shared" si="24"/>
        <v>50</v>
      </c>
      <c r="Z84" s="217"/>
      <c r="AA84" s="211"/>
      <c r="AB84" s="211"/>
      <c r="AC84" s="211"/>
      <c r="AD84" s="211"/>
      <c r="AE84" s="211"/>
      <c r="AF84" s="211"/>
      <c r="AG84" s="211"/>
      <c r="AH84" s="211"/>
      <c r="AI84" s="214"/>
      <c r="AJ84" s="214"/>
    </row>
    <row r="85" spans="1:36" s="50" customFormat="1" ht="15.75" x14ac:dyDescent="0.25">
      <c r="A85" s="111"/>
      <c r="B85" s="114"/>
      <c r="C85" s="133"/>
      <c r="D85" s="133"/>
      <c r="E85" s="383" t="s">
        <v>773</v>
      </c>
      <c r="F85" s="383">
        <v>8</v>
      </c>
      <c r="G85" s="383">
        <v>8</v>
      </c>
      <c r="H85" s="383">
        <v>8</v>
      </c>
      <c r="I85" s="383">
        <v>5</v>
      </c>
      <c r="J85" s="383">
        <v>6</v>
      </c>
      <c r="K85" s="383">
        <v>7</v>
      </c>
      <c r="L85" s="383">
        <v>19</v>
      </c>
      <c r="M85" s="383">
        <v>18</v>
      </c>
      <c r="N85" s="383">
        <v>20</v>
      </c>
      <c r="O85" s="383">
        <v>25</v>
      </c>
      <c r="P85" s="383">
        <v>20</v>
      </c>
      <c r="Q85" s="383">
        <v>22</v>
      </c>
      <c r="R85" s="394">
        <v>390</v>
      </c>
      <c r="S85" s="394">
        <v>390</v>
      </c>
      <c r="T85" s="394">
        <v>390</v>
      </c>
      <c r="U85" s="394">
        <v>390</v>
      </c>
      <c r="V85" s="34">
        <f t="shared" si="21"/>
        <v>8</v>
      </c>
      <c r="W85" s="34">
        <f t="shared" si="22"/>
        <v>6</v>
      </c>
      <c r="X85" s="34">
        <f t="shared" si="23"/>
        <v>19</v>
      </c>
      <c r="Y85" s="74">
        <f t="shared" si="24"/>
        <v>22.333333333333332</v>
      </c>
      <c r="Z85" s="217"/>
      <c r="AA85" s="211"/>
      <c r="AB85" s="211"/>
      <c r="AC85" s="211"/>
      <c r="AD85" s="211"/>
      <c r="AE85" s="211"/>
      <c r="AF85" s="211"/>
      <c r="AG85" s="211"/>
      <c r="AH85" s="211"/>
      <c r="AI85" s="214"/>
      <c r="AJ85" s="214"/>
    </row>
    <row r="86" spans="1:36" s="50" customFormat="1" ht="15.75" x14ac:dyDescent="0.25">
      <c r="A86" s="111"/>
      <c r="B86" s="114"/>
      <c r="C86" s="133"/>
      <c r="D86" s="133"/>
      <c r="E86" s="385" t="s">
        <v>774</v>
      </c>
      <c r="F86" s="385">
        <v>25</v>
      </c>
      <c r="G86" s="385">
        <v>25</v>
      </c>
      <c r="H86" s="385">
        <v>25</v>
      </c>
      <c r="I86" s="385">
        <v>26</v>
      </c>
      <c r="J86" s="385">
        <v>26</v>
      </c>
      <c r="K86" s="385">
        <v>32</v>
      </c>
      <c r="L86" s="385">
        <v>45</v>
      </c>
      <c r="M86" s="385">
        <v>55</v>
      </c>
      <c r="N86" s="385">
        <v>55</v>
      </c>
      <c r="O86" s="385">
        <v>45</v>
      </c>
      <c r="P86" s="385">
        <v>50</v>
      </c>
      <c r="Q86" s="385">
        <v>55</v>
      </c>
      <c r="R86" s="395">
        <v>390</v>
      </c>
      <c r="S86" s="395">
        <v>390</v>
      </c>
      <c r="T86" s="395">
        <v>390</v>
      </c>
      <c r="U86" s="395">
        <v>390</v>
      </c>
      <c r="V86" s="34">
        <f t="shared" si="21"/>
        <v>25</v>
      </c>
      <c r="W86" s="34">
        <f t="shared" si="22"/>
        <v>28</v>
      </c>
      <c r="X86" s="34">
        <f t="shared" si="23"/>
        <v>51.666666666666664</v>
      </c>
      <c r="Y86" s="74">
        <f t="shared" si="24"/>
        <v>50</v>
      </c>
      <c r="Z86" s="217"/>
      <c r="AA86" s="211"/>
      <c r="AB86" s="211"/>
      <c r="AC86" s="211"/>
      <c r="AD86" s="211"/>
      <c r="AE86" s="211"/>
      <c r="AF86" s="211"/>
      <c r="AG86" s="211"/>
      <c r="AH86" s="211"/>
      <c r="AI86" s="214"/>
      <c r="AJ86" s="214"/>
    </row>
    <row r="87" spans="1:36" s="50" customFormat="1" ht="15.75" x14ac:dyDescent="0.25">
      <c r="A87" s="111"/>
      <c r="B87" s="114"/>
      <c r="C87" s="133"/>
      <c r="D87" s="133"/>
      <c r="E87" s="383" t="s">
        <v>775</v>
      </c>
      <c r="F87" s="383">
        <v>0</v>
      </c>
      <c r="G87" s="383">
        <v>0</v>
      </c>
      <c r="H87" s="383">
        <v>0</v>
      </c>
      <c r="I87" s="383">
        <v>0</v>
      </c>
      <c r="J87" s="383">
        <v>0</v>
      </c>
      <c r="K87" s="383">
        <v>0</v>
      </c>
      <c r="L87" s="383">
        <v>43</v>
      </c>
      <c r="M87" s="383">
        <v>45</v>
      </c>
      <c r="N87" s="383">
        <v>42</v>
      </c>
      <c r="O87" s="383">
        <v>43</v>
      </c>
      <c r="P87" s="383">
        <v>41</v>
      </c>
      <c r="Q87" s="383">
        <v>45</v>
      </c>
      <c r="R87" s="394">
        <v>390</v>
      </c>
      <c r="S87" s="394">
        <v>390</v>
      </c>
      <c r="T87" s="394">
        <v>390</v>
      </c>
      <c r="U87" s="394">
        <v>390</v>
      </c>
      <c r="V87" s="34">
        <f t="shared" si="21"/>
        <v>0</v>
      </c>
      <c r="W87" s="34">
        <f t="shared" si="22"/>
        <v>0</v>
      </c>
      <c r="X87" s="34">
        <f t="shared" si="23"/>
        <v>43.333333333333336</v>
      </c>
      <c r="Y87" s="74">
        <f t="shared" si="24"/>
        <v>43</v>
      </c>
      <c r="Z87" s="217"/>
      <c r="AA87" s="211"/>
      <c r="AB87" s="211"/>
      <c r="AC87" s="211"/>
      <c r="AD87" s="211"/>
      <c r="AE87" s="211"/>
      <c r="AF87" s="211"/>
      <c r="AG87" s="211"/>
      <c r="AH87" s="211"/>
      <c r="AI87" s="214"/>
      <c r="AJ87" s="214"/>
    </row>
    <row r="88" spans="1:36" s="50" customFormat="1" ht="15.75" x14ac:dyDescent="0.25">
      <c r="A88" s="111"/>
      <c r="B88" s="114"/>
      <c r="C88" s="133"/>
      <c r="D88" s="133"/>
      <c r="E88" s="385" t="s">
        <v>776</v>
      </c>
      <c r="F88" s="385">
        <v>34</v>
      </c>
      <c r="G88" s="385">
        <v>34</v>
      </c>
      <c r="H88" s="385">
        <v>34</v>
      </c>
      <c r="I88" s="385">
        <v>29</v>
      </c>
      <c r="J88" s="385">
        <v>32</v>
      </c>
      <c r="K88" s="385">
        <v>35</v>
      </c>
      <c r="L88" s="385">
        <v>48</v>
      </c>
      <c r="M88" s="385">
        <v>45</v>
      </c>
      <c r="N88" s="385">
        <v>50</v>
      </c>
      <c r="O88" s="385">
        <v>54</v>
      </c>
      <c r="P88" s="385">
        <v>55</v>
      </c>
      <c r="Q88" s="385">
        <v>52</v>
      </c>
      <c r="R88" s="395">
        <v>390</v>
      </c>
      <c r="S88" s="395">
        <v>390</v>
      </c>
      <c r="T88" s="395">
        <v>390</v>
      </c>
      <c r="U88" s="395">
        <v>390</v>
      </c>
      <c r="V88" s="34">
        <f t="shared" si="21"/>
        <v>34</v>
      </c>
      <c r="W88" s="34">
        <f t="shared" si="22"/>
        <v>32</v>
      </c>
      <c r="X88" s="34">
        <f t="shared" si="23"/>
        <v>47.666666666666664</v>
      </c>
      <c r="Y88" s="74">
        <f t="shared" si="24"/>
        <v>53.666666666666664</v>
      </c>
      <c r="Z88" s="217"/>
      <c r="AA88" s="211"/>
      <c r="AB88" s="211"/>
      <c r="AC88" s="211"/>
      <c r="AD88" s="211"/>
      <c r="AE88" s="211"/>
      <c r="AF88" s="211"/>
      <c r="AG88" s="211"/>
      <c r="AH88" s="211"/>
      <c r="AI88" s="214"/>
      <c r="AJ88" s="214"/>
    </row>
    <row r="89" spans="1:36" s="50" customFormat="1" ht="15.75" x14ac:dyDescent="0.25">
      <c r="A89" s="111"/>
      <c r="B89" s="114"/>
      <c r="C89" s="133"/>
      <c r="D89" s="133"/>
      <c r="E89" s="383" t="s">
        <v>735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0</v>
      </c>
      <c r="Q89" s="383">
        <v>0</v>
      </c>
      <c r="R89" s="394">
        <v>0</v>
      </c>
      <c r="S89" s="394">
        <v>0</v>
      </c>
      <c r="T89" s="394">
        <v>0</v>
      </c>
      <c r="U89" s="394">
        <v>0</v>
      </c>
      <c r="V89" s="34">
        <f t="shared" si="21"/>
        <v>0</v>
      </c>
      <c r="W89" s="34">
        <f t="shared" si="22"/>
        <v>0</v>
      </c>
      <c r="X89" s="34">
        <f t="shared" si="23"/>
        <v>0</v>
      </c>
      <c r="Y89" s="74">
        <f t="shared" si="24"/>
        <v>0</v>
      </c>
      <c r="Z89" s="217"/>
      <c r="AA89" s="211"/>
      <c r="AB89" s="211"/>
      <c r="AC89" s="211"/>
      <c r="AD89" s="211"/>
      <c r="AE89" s="211"/>
      <c r="AF89" s="211"/>
      <c r="AG89" s="211"/>
      <c r="AH89" s="211"/>
      <c r="AI89" s="214"/>
      <c r="AJ89" s="214"/>
    </row>
    <row r="90" spans="1:36" s="50" customFormat="1" ht="15.75" x14ac:dyDescent="0.25">
      <c r="A90" s="111"/>
      <c r="B90" s="114"/>
      <c r="C90" s="133"/>
      <c r="D90" s="133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95"/>
      <c r="S90" s="395"/>
      <c r="T90" s="395"/>
      <c r="U90" s="395"/>
      <c r="V90" s="34">
        <f t="shared" si="21"/>
        <v>0</v>
      </c>
      <c r="W90" s="34">
        <f t="shared" si="22"/>
        <v>0</v>
      </c>
      <c r="X90" s="34">
        <f t="shared" si="23"/>
        <v>0</v>
      </c>
      <c r="Y90" s="74">
        <f t="shared" si="24"/>
        <v>0</v>
      </c>
      <c r="Z90" s="217"/>
      <c r="AA90" s="211"/>
      <c r="AB90" s="211"/>
      <c r="AC90" s="211"/>
      <c r="AD90" s="211"/>
      <c r="AE90" s="211"/>
      <c r="AF90" s="211"/>
      <c r="AG90" s="211"/>
      <c r="AH90" s="211"/>
      <c r="AI90" s="214"/>
      <c r="AJ90" s="214"/>
    </row>
    <row r="91" spans="1:36" s="50" customFormat="1" ht="16.5" thickBot="1" x14ac:dyDescent="0.3">
      <c r="A91" s="112"/>
      <c r="B91" s="115"/>
      <c r="C91" s="134"/>
      <c r="D91" s="134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6"/>
      <c r="S91" s="396"/>
      <c r="T91" s="396"/>
      <c r="U91" s="396"/>
      <c r="V91" s="35">
        <f t="shared" si="21"/>
        <v>0</v>
      </c>
      <c r="W91" s="35">
        <f t="shared" si="22"/>
        <v>0</v>
      </c>
      <c r="X91" s="35">
        <f t="shared" si="23"/>
        <v>0</v>
      </c>
      <c r="Y91" s="75">
        <f t="shared" si="24"/>
        <v>0</v>
      </c>
      <c r="Z91" s="218"/>
      <c r="AA91" s="212"/>
      <c r="AB91" s="212"/>
      <c r="AC91" s="212"/>
      <c r="AD91" s="212"/>
      <c r="AE91" s="212"/>
      <c r="AF91" s="212"/>
      <c r="AG91" s="212"/>
      <c r="AH91" s="212"/>
      <c r="AI91" s="215"/>
      <c r="AJ91" s="215"/>
    </row>
    <row r="92" spans="1:36" s="50" customFormat="1" ht="15.75" x14ac:dyDescent="0.25">
      <c r="A92" s="123">
        <v>12</v>
      </c>
      <c r="B92" s="124" t="s">
        <v>259</v>
      </c>
      <c r="C92" s="119" t="s">
        <v>19</v>
      </c>
      <c r="D92" s="119">
        <f>160*0.9</f>
        <v>144</v>
      </c>
      <c r="E92" s="392" t="s">
        <v>232</v>
      </c>
      <c r="F92" s="392">
        <v>0</v>
      </c>
      <c r="G92" s="392">
        <v>0</v>
      </c>
      <c r="H92" s="392">
        <v>0</v>
      </c>
      <c r="I92" s="392">
        <v>0</v>
      </c>
      <c r="J92" s="392">
        <v>0</v>
      </c>
      <c r="K92" s="392">
        <v>0</v>
      </c>
      <c r="L92" s="392">
        <v>0</v>
      </c>
      <c r="M92" s="392">
        <v>0</v>
      </c>
      <c r="N92" s="392">
        <v>0</v>
      </c>
      <c r="O92" s="392">
        <v>0</v>
      </c>
      <c r="P92" s="392">
        <v>0</v>
      </c>
      <c r="Q92" s="392">
        <v>0</v>
      </c>
      <c r="R92" s="392">
        <v>390</v>
      </c>
      <c r="S92" s="392">
        <v>390</v>
      </c>
      <c r="T92" s="392">
        <v>390</v>
      </c>
      <c r="U92" s="392">
        <v>390</v>
      </c>
      <c r="V92" s="38">
        <f t="shared" si="21"/>
        <v>0</v>
      </c>
      <c r="W92" s="38">
        <f t="shared" si="22"/>
        <v>0</v>
      </c>
      <c r="X92" s="38">
        <f t="shared" si="23"/>
        <v>0</v>
      </c>
      <c r="Y92" s="73">
        <f t="shared" si="24"/>
        <v>0</v>
      </c>
      <c r="Z92" s="221">
        <f>SUM(V92:V96)</f>
        <v>66</v>
      </c>
      <c r="AA92" s="219">
        <f>SUM(W92:W96)</f>
        <v>67.333333333333343</v>
      </c>
      <c r="AB92" s="219">
        <f>SUM(X92:X96)</f>
        <v>36</v>
      </c>
      <c r="AC92" s="219">
        <f>SUM(Y92:Y96)</f>
        <v>40.333333333333329</v>
      </c>
      <c r="AD92" s="210">
        <f t="shared" ref="AD92" si="29">Z92*0.38*0.9*SQRT(3)</f>
        <v>39.095850828444703</v>
      </c>
      <c r="AE92" s="210">
        <f t="shared" si="27"/>
        <v>39.885665996696105</v>
      </c>
      <c r="AF92" s="210">
        <f t="shared" si="27"/>
        <v>21.325009542788013</v>
      </c>
      <c r="AG92" s="210">
        <f t="shared" si="27"/>
        <v>23.89190883960509</v>
      </c>
      <c r="AH92" s="219">
        <f>MAX(Z92:AC96)</f>
        <v>67.333333333333343</v>
      </c>
      <c r="AI92" s="213">
        <f t="shared" ref="AI92" si="30">AH92*0.38*0.9*SQRT(3)</f>
        <v>39.885665996696105</v>
      </c>
      <c r="AJ92" s="213">
        <f>D92-AI92</f>
        <v>104.1143340033039</v>
      </c>
    </row>
    <row r="93" spans="1:36" s="50" customFormat="1" ht="15.75" x14ac:dyDescent="0.25">
      <c r="A93" s="111"/>
      <c r="B93" s="114"/>
      <c r="C93" s="120"/>
      <c r="D93" s="120"/>
      <c r="E93" s="383" t="s">
        <v>778</v>
      </c>
      <c r="F93" s="383">
        <v>24</v>
      </c>
      <c r="G93" s="383">
        <v>24</v>
      </c>
      <c r="H93" s="383">
        <v>24</v>
      </c>
      <c r="I93" s="383">
        <v>24</v>
      </c>
      <c r="J93" s="383">
        <v>24</v>
      </c>
      <c r="K93" s="383">
        <v>24</v>
      </c>
      <c r="L93" s="383">
        <v>24</v>
      </c>
      <c r="M93" s="383">
        <v>24</v>
      </c>
      <c r="N93" s="383">
        <v>24</v>
      </c>
      <c r="O93" s="383">
        <v>24</v>
      </c>
      <c r="P93" s="383">
        <v>24</v>
      </c>
      <c r="Q93" s="383">
        <v>24</v>
      </c>
      <c r="R93" s="394">
        <v>390</v>
      </c>
      <c r="S93" s="394">
        <v>390</v>
      </c>
      <c r="T93" s="394">
        <v>390</v>
      </c>
      <c r="U93" s="394">
        <v>390</v>
      </c>
      <c r="V93" s="34">
        <f t="shared" si="21"/>
        <v>24</v>
      </c>
      <c r="W93" s="34">
        <f t="shared" si="22"/>
        <v>24</v>
      </c>
      <c r="X93" s="34">
        <f t="shared" si="23"/>
        <v>24</v>
      </c>
      <c r="Y93" s="74">
        <f t="shared" si="24"/>
        <v>24</v>
      </c>
      <c r="Z93" s="217"/>
      <c r="AA93" s="211"/>
      <c r="AB93" s="211"/>
      <c r="AC93" s="211"/>
      <c r="AD93" s="211"/>
      <c r="AE93" s="211"/>
      <c r="AF93" s="211"/>
      <c r="AG93" s="211"/>
      <c r="AH93" s="211"/>
      <c r="AI93" s="214"/>
      <c r="AJ93" s="214"/>
    </row>
    <row r="94" spans="1:36" s="50" customFormat="1" ht="15.75" x14ac:dyDescent="0.25">
      <c r="A94" s="111"/>
      <c r="B94" s="114"/>
      <c r="C94" s="120"/>
      <c r="D94" s="120"/>
      <c r="E94" s="385" t="s">
        <v>779</v>
      </c>
      <c r="F94" s="385">
        <v>42</v>
      </c>
      <c r="G94" s="385">
        <v>40</v>
      </c>
      <c r="H94" s="385">
        <v>44</v>
      </c>
      <c r="I94" s="385">
        <v>42</v>
      </c>
      <c r="J94" s="385">
        <v>44</v>
      </c>
      <c r="K94" s="385">
        <v>44</v>
      </c>
      <c r="L94" s="385">
        <v>10</v>
      </c>
      <c r="M94" s="385">
        <v>12</v>
      </c>
      <c r="N94" s="385">
        <v>14</v>
      </c>
      <c r="O94" s="385">
        <v>15</v>
      </c>
      <c r="P94" s="385">
        <v>17</v>
      </c>
      <c r="Q94" s="385">
        <v>17</v>
      </c>
      <c r="R94" s="385">
        <v>390</v>
      </c>
      <c r="S94" s="385">
        <v>390</v>
      </c>
      <c r="T94" s="385">
        <v>390</v>
      </c>
      <c r="U94" s="385">
        <v>390</v>
      </c>
      <c r="V94" s="34">
        <f t="shared" si="21"/>
        <v>42</v>
      </c>
      <c r="W94" s="34">
        <f t="shared" si="22"/>
        <v>43.333333333333336</v>
      </c>
      <c r="X94" s="34">
        <f t="shared" si="23"/>
        <v>12</v>
      </c>
      <c r="Y94" s="74">
        <f t="shared" si="24"/>
        <v>16.333333333333332</v>
      </c>
      <c r="Z94" s="217"/>
      <c r="AA94" s="211"/>
      <c r="AB94" s="211"/>
      <c r="AC94" s="211"/>
      <c r="AD94" s="211"/>
      <c r="AE94" s="211"/>
      <c r="AF94" s="211"/>
      <c r="AG94" s="211"/>
      <c r="AH94" s="211"/>
      <c r="AI94" s="214"/>
      <c r="AJ94" s="214"/>
    </row>
    <row r="95" spans="1:36" s="50" customFormat="1" ht="15.75" x14ac:dyDescent="0.25">
      <c r="A95" s="111"/>
      <c r="B95" s="114"/>
      <c r="C95" s="120"/>
      <c r="D95" s="120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95"/>
      <c r="S95" s="395"/>
      <c r="T95" s="395"/>
      <c r="U95" s="395"/>
      <c r="V95" s="34">
        <f t="shared" si="21"/>
        <v>0</v>
      </c>
      <c r="W95" s="34">
        <f t="shared" si="22"/>
        <v>0</v>
      </c>
      <c r="X95" s="34">
        <f t="shared" si="23"/>
        <v>0</v>
      </c>
      <c r="Y95" s="74">
        <f t="shared" si="24"/>
        <v>0</v>
      </c>
      <c r="Z95" s="217"/>
      <c r="AA95" s="211"/>
      <c r="AB95" s="211"/>
      <c r="AC95" s="211"/>
      <c r="AD95" s="211"/>
      <c r="AE95" s="211"/>
      <c r="AF95" s="211"/>
      <c r="AG95" s="211"/>
      <c r="AH95" s="211"/>
      <c r="AI95" s="214"/>
      <c r="AJ95" s="214"/>
    </row>
    <row r="96" spans="1:36" s="50" customFormat="1" ht="16.5" thickBot="1" x14ac:dyDescent="0.3">
      <c r="A96" s="112"/>
      <c r="B96" s="115"/>
      <c r="C96" s="121"/>
      <c r="D96" s="12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6"/>
      <c r="S96" s="396"/>
      <c r="T96" s="396"/>
      <c r="U96" s="396"/>
      <c r="V96" s="35">
        <f t="shared" si="21"/>
        <v>0</v>
      </c>
      <c r="W96" s="35">
        <f t="shared" si="22"/>
        <v>0</v>
      </c>
      <c r="X96" s="35">
        <f t="shared" si="23"/>
        <v>0</v>
      </c>
      <c r="Y96" s="75">
        <f t="shared" si="24"/>
        <v>0</v>
      </c>
      <c r="Z96" s="218"/>
      <c r="AA96" s="212"/>
      <c r="AB96" s="212"/>
      <c r="AC96" s="212"/>
      <c r="AD96" s="212"/>
      <c r="AE96" s="212"/>
      <c r="AF96" s="212"/>
      <c r="AG96" s="212"/>
      <c r="AH96" s="212"/>
      <c r="AI96" s="215"/>
      <c r="AJ96" s="215"/>
    </row>
    <row r="97" spans="1:36" s="50" customFormat="1" ht="15.75" x14ac:dyDescent="0.25">
      <c r="A97" s="123">
        <v>13</v>
      </c>
      <c r="B97" s="124" t="s">
        <v>62</v>
      </c>
      <c r="C97" s="132" t="s">
        <v>767</v>
      </c>
      <c r="D97" s="132">
        <f>(160+160)*0.9</f>
        <v>288</v>
      </c>
      <c r="E97" s="392" t="s">
        <v>67</v>
      </c>
      <c r="F97" s="392">
        <v>21</v>
      </c>
      <c r="G97" s="392">
        <v>32</v>
      </c>
      <c r="H97" s="392">
        <v>22</v>
      </c>
      <c r="I97" s="392">
        <v>18</v>
      </c>
      <c r="J97" s="392">
        <v>32</v>
      </c>
      <c r="K97" s="392">
        <v>13</v>
      </c>
      <c r="L97" s="392">
        <v>30</v>
      </c>
      <c r="M97" s="392">
        <v>38</v>
      </c>
      <c r="N97" s="392">
        <v>31</v>
      </c>
      <c r="O97" s="392">
        <v>30</v>
      </c>
      <c r="P97" s="392">
        <v>36</v>
      </c>
      <c r="Q97" s="392">
        <v>35</v>
      </c>
      <c r="R97" s="392">
        <v>390</v>
      </c>
      <c r="S97" s="392">
        <v>390</v>
      </c>
      <c r="T97" s="392">
        <v>390</v>
      </c>
      <c r="U97" s="392">
        <v>390</v>
      </c>
      <c r="V97" s="38">
        <f t="shared" si="21"/>
        <v>25</v>
      </c>
      <c r="W97" s="38">
        <f t="shared" si="22"/>
        <v>21</v>
      </c>
      <c r="X97" s="38">
        <f t="shared" si="23"/>
        <v>33</v>
      </c>
      <c r="Y97" s="73">
        <f t="shared" si="24"/>
        <v>33.666666666666664</v>
      </c>
      <c r="Z97" s="221">
        <f>SUM(V97:V102)</f>
        <v>40</v>
      </c>
      <c r="AA97" s="219">
        <f>SUM(W97:W102)</f>
        <v>37</v>
      </c>
      <c r="AB97" s="219">
        <f>SUM(X97:X102)</f>
        <v>55.966666666666669</v>
      </c>
      <c r="AC97" s="219">
        <f>SUM(Y97:Y102)</f>
        <v>55.966666666666661</v>
      </c>
      <c r="AD97" s="210">
        <f t="shared" ref="AD97:AG103" si="31">Z97*0.38*0.9*SQRT(3)</f>
        <v>23.694455047542238</v>
      </c>
      <c r="AE97" s="210">
        <f t="shared" si="31"/>
        <v>21.917370918976573</v>
      </c>
      <c r="AF97" s="210">
        <f t="shared" si="31"/>
        <v>33.15249168735285</v>
      </c>
      <c r="AG97" s="210">
        <f t="shared" si="31"/>
        <v>33.15249168735285</v>
      </c>
      <c r="AH97" s="219">
        <f>MAX(Z97:AC102)</f>
        <v>55.966666666666669</v>
      </c>
      <c r="AI97" s="213">
        <f t="shared" ref="AI97" si="32">AH97*0.38*0.9*SQRT(3)</f>
        <v>33.15249168735285</v>
      </c>
      <c r="AJ97" s="213">
        <f>D97-AI97</f>
        <v>254.84750831264716</v>
      </c>
    </row>
    <row r="98" spans="1:36" s="50" customFormat="1" ht="15.75" x14ac:dyDescent="0.25">
      <c r="A98" s="111"/>
      <c r="B98" s="114"/>
      <c r="C98" s="133"/>
      <c r="D98" s="133"/>
      <c r="E98" s="383" t="s">
        <v>780</v>
      </c>
      <c r="F98" s="383">
        <v>6</v>
      </c>
      <c r="G98" s="383">
        <v>10</v>
      </c>
      <c r="H98" s="383">
        <v>11</v>
      </c>
      <c r="I98" s="383">
        <v>5</v>
      </c>
      <c r="J98" s="383">
        <v>9</v>
      </c>
      <c r="K98" s="383">
        <v>10</v>
      </c>
      <c r="L98" s="383">
        <v>20</v>
      </c>
      <c r="M98" s="383">
        <v>21</v>
      </c>
      <c r="N98" s="383">
        <v>21</v>
      </c>
      <c r="O98" s="383">
        <v>20</v>
      </c>
      <c r="P98" s="383">
        <v>20</v>
      </c>
      <c r="Q98" s="383">
        <v>20</v>
      </c>
      <c r="R98" s="394">
        <v>390</v>
      </c>
      <c r="S98" s="394">
        <v>390</v>
      </c>
      <c r="T98" s="394">
        <v>390</v>
      </c>
      <c r="U98" s="394">
        <v>390</v>
      </c>
      <c r="V98" s="34">
        <f t="shared" si="21"/>
        <v>9</v>
      </c>
      <c r="W98" s="34">
        <f t="shared" si="22"/>
        <v>8</v>
      </c>
      <c r="X98" s="34">
        <f t="shared" si="23"/>
        <v>20.666666666666668</v>
      </c>
      <c r="Y98" s="74">
        <f t="shared" si="24"/>
        <v>20</v>
      </c>
      <c r="Z98" s="217"/>
      <c r="AA98" s="211"/>
      <c r="AB98" s="211"/>
      <c r="AC98" s="211"/>
      <c r="AD98" s="211"/>
      <c r="AE98" s="211"/>
      <c r="AF98" s="211"/>
      <c r="AG98" s="211"/>
      <c r="AH98" s="211"/>
      <c r="AI98" s="214"/>
      <c r="AJ98" s="214"/>
    </row>
    <row r="99" spans="1:36" s="50" customFormat="1" ht="31.5" x14ac:dyDescent="0.25">
      <c r="A99" s="111"/>
      <c r="B99" s="114"/>
      <c r="C99" s="133"/>
      <c r="D99" s="133"/>
      <c r="E99" s="385" t="s">
        <v>781</v>
      </c>
      <c r="F99" s="385">
        <v>0</v>
      </c>
      <c r="G99" s="385">
        <v>6</v>
      </c>
      <c r="H99" s="385">
        <v>0</v>
      </c>
      <c r="I99" s="385">
        <v>0</v>
      </c>
      <c r="J99" s="385">
        <v>8</v>
      </c>
      <c r="K99" s="385">
        <v>0</v>
      </c>
      <c r="L99" s="385">
        <v>2.2999999999999998</v>
      </c>
      <c r="M99" s="385">
        <v>2.2999999999999998</v>
      </c>
      <c r="N99" s="385">
        <v>2.2999999999999998</v>
      </c>
      <c r="O99" s="385">
        <v>2.2999999999999998</v>
      </c>
      <c r="P99" s="385">
        <v>2.2999999999999998</v>
      </c>
      <c r="Q99" s="385">
        <v>2.2999999999999998</v>
      </c>
      <c r="R99" s="385">
        <v>390</v>
      </c>
      <c r="S99" s="385">
        <v>390</v>
      </c>
      <c r="T99" s="385">
        <v>390</v>
      </c>
      <c r="U99" s="385">
        <v>390</v>
      </c>
      <c r="V99" s="34">
        <f t="shared" si="21"/>
        <v>6</v>
      </c>
      <c r="W99" s="34">
        <f t="shared" si="22"/>
        <v>8</v>
      </c>
      <c r="X99" s="34">
        <f t="shared" si="23"/>
        <v>2.2999999999999998</v>
      </c>
      <c r="Y99" s="74">
        <f t="shared" si="24"/>
        <v>2.2999999999999998</v>
      </c>
      <c r="Z99" s="217"/>
      <c r="AA99" s="211"/>
      <c r="AB99" s="211"/>
      <c r="AC99" s="211"/>
      <c r="AD99" s="211"/>
      <c r="AE99" s="211"/>
      <c r="AF99" s="211"/>
      <c r="AG99" s="211"/>
      <c r="AH99" s="211"/>
      <c r="AI99" s="214"/>
      <c r="AJ99" s="214"/>
    </row>
    <row r="100" spans="1:36" s="50" customFormat="1" ht="15.75" x14ac:dyDescent="0.25">
      <c r="A100" s="111"/>
      <c r="B100" s="114"/>
      <c r="C100" s="133"/>
      <c r="D100" s="13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94"/>
      <c r="S100" s="394"/>
      <c r="T100" s="394"/>
      <c r="U100" s="394"/>
      <c r="V100" s="34">
        <f t="shared" si="21"/>
        <v>0</v>
      </c>
      <c r="W100" s="34">
        <f t="shared" si="22"/>
        <v>0</v>
      </c>
      <c r="X100" s="34">
        <f t="shared" si="23"/>
        <v>0</v>
      </c>
      <c r="Y100" s="74">
        <f t="shared" si="24"/>
        <v>0</v>
      </c>
      <c r="Z100" s="217"/>
      <c r="AA100" s="211"/>
      <c r="AB100" s="211"/>
      <c r="AC100" s="211"/>
      <c r="AD100" s="211"/>
      <c r="AE100" s="211"/>
      <c r="AF100" s="211"/>
      <c r="AG100" s="211"/>
      <c r="AH100" s="211"/>
      <c r="AI100" s="214"/>
      <c r="AJ100" s="214"/>
    </row>
    <row r="101" spans="1:36" s="50" customFormat="1" ht="15.75" x14ac:dyDescent="0.25">
      <c r="A101" s="111"/>
      <c r="B101" s="114"/>
      <c r="C101" s="133"/>
      <c r="D101" s="133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95"/>
      <c r="S101" s="395"/>
      <c r="T101" s="395"/>
      <c r="U101" s="395"/>
      <c r="V101" s="34">
        <f t="shared" si="21"/>
        <v>0</v>
      </c>
      <c r="W101" s="34">
        <f t="shared" si="22"/>
        <v>0</v>
      </c>
      <c r="X101" s="34">
        <f t="shared" si="23"/>
        <v>0</v>
      </c>
      <c r="Y101" s="74">
        <f t="shared" si="24"/>
        <v>0</v>
      </c>
      <c r="Z101" s="217"/>
      <c r="AA101" s="211"/>
      <c r="AB101" s="211"/>
      <c r="AC101" s="211"/>
      <c r="AD101" s="211"/>
      <c r="AE101" s="211"/>
      <c r="AF101" s="211"/>
      <c r="AG101" s="211"/>
      <c r="AH101" s="211"/>
      <c r="AI101" s="214"/>
      <c r="AJ101" s="214"/>
    </row>
    <row r="102" spans="1:36" s="50" customFormat="1" ht="16.5" thickBot="1" x14ac:dyDescent="0.3">
      <c r="A102" s="112"/>
      <c r="B102" s="115"/>
      <c r="C102" s="134"/>
      <c r="D102" s="134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6"/>
      <c r="S102" s="396"/>
      <c r="T102" s="396"/>
      <c r="U102" s="396"/>
      <c r="V102" s="35">
        <f t="shared" si="21"/>
        <v>0</v>
      </c>
      <c r="W102" s="35">
        <f t="shared" si="22"/>
        <v>0</v>
      </c>
      <c r="X102" s="35">
        <f t="shared" si="23"/>
        <v>0</v>
      </c>
      <c r="Y102" s="75">
        <f t="shared" si="24"/>
        <v>0</v>
      </c>
      <c r="Z102" s="218"/>
      <c r="AA102" s="212"/>
      <c r="AB102" s="212"/>
      <c r="AC102" s="212"/>
      <c r="AD102" s="212"/>
      <c r="AE102" s="212"/>
      <c r="AF102" s="212"/>
      <c r="AG102" s="212"/>
      <c r="AH102" s="212"/>
      <c r="AI102" s="215"/>
      <c r="AJ102" s="215"/>
    </row>
    <row r="103" spans="1:36" s="50" customFormat="1" ht="15.75" x14ac:dyDescent="0.25">
      <c r="A103" s="123">
        <v>14</v>
      </c>
      <c r="B103" s="124" t="s">
        <v>66</v>
      </c>
      <c r="C103" s="132" t="s">
        <v>767</v>
      </c>
      <c r="D103" s="132">
        <f>(160+160)*0.9</f>
        <v>288</v>
      </c>
      <c r="E103" s="392" t="s">
        <v>28</v>
      </c>
      <c r="F103" s="392">
        <v>34</v>
      </c>
      <c r="G103" s="392">
        <v>35</v>
      </c>
      <c r="H103" s="392">
        <v>36</v>
      </c>
      <c r="I103" s="392">
        <v>12</v>
      </c>
      <c r="J103" s="392">
        <v>14</v>
      </c>
      <c r="K103" s="392">
        <v>19</v>
      </c>
      <c r="L103" s="392">
        <v>27</v>
      </c>
      <c r="M103" s="392">
        <v>29</v>
      </c>
      <c r="N103" s="392">
        <v>24</v>
      </c>
      <c r="O103" s="392">
        <v>25</v>
      </c>
      <c r="P103" s="392">
        <v>29</v>
      </c>
      <c r="Q103" s="392">
        <v>22</v>
      </c>
      <c r="R103" s="392">
        <v>390</v>
      </c>
      <c r="S103" s="392">
        <v>390</v>
      </c>
      <c r="T103" s="392">
        <v>390</v>
      </c>
      <c r="U103" s="392">
        <v>390</v>
      </c>
      <c r="V103" s="38">
        <f t="shared" si="21"/>
        <v>35</v>
      </c>
      <c r="W103" s="38">
        <f t="shared" si="22"/>
        <v>15</v>
      </c>
      <c r="X103" s="38">
        <f t="shared" si="23"/>
        <v>26.666666666666668</v>
      </c>
      <c r="Y103" s="73">
        <f t="shared" si="24"/>
        <v>25.333333333333332</v>
      </c>
      <c r="Z103" s="221">
        <f>SUM(V103:V106)</f>
        <v>44.7</v>
      </c>
      <c r="AA103" s="219">
        <f>SUM(W103:W106)</f>
        <v>30</v>
      </c>
      <c r="AB103" s="219">
        <f>SUM(X103:X106)</f>
        <v>40.333333333333336</v>
      </c>
      <c r="AC103" s="219">
        <f>SUM(Y103:Y106)</f>
        <v>42.166666666666664</v>
      </c>
      <c r="AD103" s="210">
        <f t="shared" ref="AD103" si="33">Z103*0.38*0.9*SQRT(3)</f>
        <v>26.478553515628455</v>
      </c>
      <c r="AE103" s="210">
        <f t="shared" si="31"/>
        <v>17.77084128565668</v>
      </c>
      <c r="AF103" s="210">
        <f t="shared" si="31"/>
        <v>23.891908839605097</v>
      </c>
      <c r="AG103" s="210">
        <f t="shared" si="31"/>
        <v>24.97790469595078</v>
      </c>
      <c r="AH103" s="219">
        <f>MAX(Z103:AC106)</f>
        <v>44.7</v>
      </c>
      <c r="AI103" s="213">
        <f t="shared" ref="AI103" si="34">AH103*0.38*0.9*SQRT(3)</f>
        <v>26.478553515628455</v>
      </c>
      <c r="AJ103" s="213">
        <f>D103-AI103</f>
        <v>261.52144648437155</v>
      </c>
    </row>
    <row r="104" spans="1:36" s="50" customFormat="1" ht="15.75" x14ac:dyDescent="0.25">
      <c r="A104" s="111"/>
      <c r="B104" s="114"/>
      <c r="C104" s="133"/>
      <c r="D104" s="133"/>
      <c r="E104" s="383" t="s">
        <v>782</v>
      </c>
      <c r="F104" s="383">
        <v>7</v>
      </c>
      <c r="G104" s="383">
        <v>9</v>
      </c>
      <c r="H104" s="383">
        <v>8</v>
      </c>
      <c r="I104" s="383">
        <v>12</v>
      </c>
      <c r="J104" s="383">
        <v>16</v>
      </c>
      <c r="K104" s="383">
        <v>14</v>
      </c>
      <c r="L104" s="383">
        <v>10</v>
      </c>
      <c r="M104" s="383">
        <v>12</v>
      </c>
      <c r="N104" s="383">
        <v>15</v>
      </c>
      <c r="O104" s="383">
        <v>15</v>
      </c>
      <c r="P104" s="383">
        <v>17</v>
      </c>
      <c r="Q104" s="383">
        <v>17</v>
      </c>
      <c r="R104" s="394">
        <v>390</v>
      </c>
      <c r="S104" s="394">
        <v>390</v>
      </c>
      <c r="T104" s="394">
        <v>390</v>
      </c>
      <c r="U104" s="394">
        <v>390</v>
      </c>
      <c r="V104" s="34">
        <f t="shared" ref="V104:V124" si="35">IF(AND(F104=0,G104=0,H104=0),0,IF(AND(F104=0,G104=0),H104,IF(AND(F104=0,H104=0),G104,IF(AND(G104=0,H104=0),F104,IF(F104=0,(G104+H104)/2,IF(G104=0,(F104+H104)/2,IF(H104=0,(F104+G104)/2,(F104+G104+H104)/3)))))))</f>
        <v>8</v>
      </c>
      <c r="W104" s="34">
        <f t="shared" ref="W104:W124" si="36">IF(AND(I104=0,J104=0,K104=0),0,IF(AND(I104=0,J104=0),K104,IF(AND(I104=0,K104=0),J104,IF(AND(J104=0,K104=0),I104,IF(I104=0,(J104+K104)/2,IF(J104=0,(I104+K104)/2,IF(K104=0,(I104+J104)/2,(I104+J104+K104)/3)))))))</f>
        <v>14</v>
      </c>
      <c r="X104" s="34">
        <f t="shared" ref="X104:X124" si="37">IF(AND(L104=0,M104=0,N104=0),0,IF(AND(L104=0,M104=0),N104,IF(AND(L104=0,N104=0),M104,IF(AND(M104=0,N104=0),L104,IF(L104=0,(M104+N104)/2,IF(M104=0,(L104+N104)/2,IF(N104=0,(L104+M104)/2,(L104+M104+N104)/3)))))))</f>
        <v>12.333333333333334</v>
      </c>
      <c r="Y104" s="74">
        <f t="shared" ref="Y104:Y124" si="38">IF(AND(O104=0,P104=0,Q104=0),0,IF(AND(O104=0,P104=0),Q104,IF(AND(O104=0,Q104=0),P104,IF(AND(P104=0,Q104=0),O104,IF(O104=0,(P104+Q104)/2,IF(P104=0,(O104+Q104)/2,IF(Q104=0,(O104+P104)/2,(O104+P104+Q104)/3)))))))</f>
        <v>16.333333333333332</v>
      </c>
      <c r="Z104" s="217"/>
      <c r="AA104" s="211"/>
      <c r="AB104" s="211"/>
      <c r="AC104" s="211"/>
      <c r="AD104" s="211"/>
      <c r="AE104" s="211"/>
      <c r="AF104" s="211"/>
      <c r="AG104" s="211"/>
      <c r="AH104" s="211"/>
      <c r="AI104" s="214"/>
      <c r="AJ104" s="214"/>
    </row>
    <row r="105" spans="1:36" s="50" customFormat="1" ht="15.75" x14ac:dyDescent="0.25">
      <c r="A105" s="111"/>
      <c r="B105" s="114"/>
      <c r="C105" s="133"/>
      <c r="D105" s="133"/>
      <c r="E105" s="385" t="s">
        <v>783</v>
      </c>
      <c r="F105" s="385">
        <v>1.7</v>
      </c>
      <c r="G105" s="385">
        <v>1.7</v>
      </c>
      <c r="H105" s="385">
        <v>1.7</v>
      </c>
      <c r="I105" s="385">
        <v>1</v>
      </c>
      <c r="J105" s="385">
        <v>1</v>
      </c>
      <c r="K105" s="385">
        <v>1</v>
      </c>
      <c r="L105" s="385">
        <v>2</v>
      </c>
      <c r="M105" s="385">
        <v>1</v>
      </c>
      <c r="N105" s="385">
        <v>1</v>
      </c>
      <c r="O105" s="385">
        <v>0.5</v>
      </c>
      <c r="P105" s="385">
        <v>0.5</v>
      </c>
      <c r="Q105" s="385">
        <v>0.5</v>
      </c>
      <c r="R105" s="385">
        <v>390</v>
      </c>
      <c r="S105" s="385">
        <v>390</v>
      </c>
      <c r="T105" s="385">
        <v>390</v>
      </c>
      <c r="U105" s="385">
        <v>390</v>
      </c>
      <c r="V105" s="34">
        <f t="shared" si="35"/>
        <v>1.7</v>
      </c>
      <c r="W105" s="34">
        <f t="shared" si="36"/>
        <v>1</v>
      </c>
      <c r="X105" s="34">
        <f t="shared" si="37"/>
        <v>1.3333333333333333</v>
      </c>
      <c r="Y105" s="74">
        <f t="shared" si="38"/>
        <v>0.5</v>
      </c>
      <c r="Z105" s="217"/>
      <c r="AA105" s="211"/>
      <c r="AB105" s="211"/>
      <c r="AC105" s="211"/>
      <c r="AD105" s="211"/>
      <c r="AE105" s="211"/>
      <c r="AF105" s="211"/>
      <c r="AG105" s="211"/>
      <c r="AH105" s="211"/>
      <c r="AI105" s="214"/>
      <c r="AJ105" s="214"/>
    </row>
    <row r="106" spans="1:36" s="50" customFormat="1" ht="16.5" thickBot="1" x14ac:dyDescent="0.3">
      <c r="A106" s="112"/>
      <c r="B106" s="115"/>
      <c r="C106" s="134"/>
      <c r="D106" s="134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6"/>
      <c r="S106" s="396"/>
      <c r="T106" s="396"/>
      <c r="U106" s="396"/>
      <c r="V106" s="35">
        <f t="shared" si="35"/>
        <v>0</v>
      </c>
      <c r="W106" s="35">
        <f t="shared" si="36"/>
        <v>0</v>
      </c>
      <c r="X106" s="35">
        <f t="shared" si="37"/>
        <v>0</v>
      </c>
      <c r="Y106" s="75">
        <f t="shared" si="38"/>
        <v>0</v>
      </c>
      <c r="Z106" s="218"/>
      <c r="AA106" s="212"/>
      <c r="AB106" s="212"/>
      <c r="AC106" s="212"/>
      <c r="AD106" s="212"/>
      <c r="AE106" s="212"/>
      <c r="AF106" s="212"/>
      <c r="AG106" s="212"/>
      <c r="AH106" s="212"/>
      <c r="AI106" s="215"/>
      <c r="AJ106" s="215"/>
    </row>
    <row r="107" spans="1:36" s="50" customFormat="1" ht="15.75" x14ac:dyDescent="0.25">
      <c r="A107" s="123">
        <v>15</v>
      </c>
      <c r="B107" s="263" t="s">
        <v>74</v>
      </c>
      <c r="C107" s="119" t="s">
        <v>133</v>
      </c>
      <c r="D107" s="119">
        <f>100*0.9</f>
        <v>90</v>
      </c>
      <c r="E107" s="392" t="s">
        <v>784</v>
      </c>
      <c r="F107" s="392">
        <v>28</v>
      </c>
      <c r="G107" s="392">
        <v>28</v>
      </c>
      <c r="H107" s="392">
        <v>28</v>
      </c>
      <c r="I107" s="392">
        <v>28</v>
      </c>
      <c r="J107" s="392">
        <v>28</v>
      </c>
      <c r="K107" s="392">
        <v>28</v>
      </c>
      <c r="L107" s="392">
        <v>28</v>
      </c>
      <c r="M107" s="392">
        <v>28</v>
      </c>
      <c r="N107" s="392">
        <v>28</v>
      </c>
      <c r="O107" s="392">
        <v>28</v>
      </c>
      <c r="P107" s="392">
        <v>28</v>
      </c>
      <c r="Q107" s="392">
        <v>28</v>
      </c>
      <c r="R107" s="397">
        <v>390</v>
      </c>
      <c r="S107" s="397">
        <v>390</v>
      </c>
      <c r="T107" s="397">
        <v>390</v>
      </c>
      <c r="U107" s="397">
        <v>390</v>
      </c>
      <c r="V107" s="38">
        <f t="shared" si="35"/>
        <v>28</v>
      </c>
      <c r="W107" s="38">
        <f t="shared" si="36"/>
        <v>28</v>
      </c>
      <c r="X107" s="38">
        <f t="shared" si="37"/>
        <v>28</v>
      </c>
      <c r="Y107" s="73">
        <f t="shared" si="38"/>
        <v>28</v>
      </c>
      <c r="Z107" s="221">
        <f>SUM(V107:V108)</f>
        <v>28</v>
      </c>
      <c r="AA107" s="219">
        <f>SUM(W107:W108)</f>
        <v>28</v>
      </c>
      <c r="AB107" s="219">
        <f>SUM(X107:X108)</f>
        <v>28</v>
      </c>
      <c r="AC107" s="219">
        <f>SUM(Y107:Y108)</f>
        <v>28</v>
      </c>
      <c r="AD107" s="210">
        <f t="shared" ref="AD107:AG107" si="39">Z107*0.38*0.9*SQRT(3)</f>
        <v>16.586118533279571</v>
      </c>
      <c r="AE107" s="210">
        <f t="shared" si="39"/>
        <v>16.586118533279571</v>
      </c>
      <c r="AF107" s="210">
        <f t="shared" si="39"/>
        <v>16.586118533279571</v>
      </c>
      <c r="AG107" s="210">
        <f t="shared" si="39"/>
        <v>16.586118533279571</v>
      </c>
      <c r="AH107" s="219">
        <f>MAX(Z107:AC108)</f>
        <v>28</v>
      </c>
      <c r="AI107" s="213">
        <f t="shared" ref="AI107" si="40">AH107*0.38*0.9*SQRT(3)</f>
        <v>16.586118533279571</v>
      </c>
      <c r="AJ107" s="213">
        <f>D107-AI107</f>
        <v>73.413881466720426</v>
      </c>
    </row>
    <row r="108" spans="1:36" s="50" customFormat="1" ht="16.5" thickBot="1" x14ac:dyDescent="0.3">
      <c r="A108" s="112"/>
      <c r="B108" s="264"/>
      <c r="C108" s="121"/>
      <c r="D108" s="12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391"/>
      <c r="R108" s="396"/>
      <c r="S108" s="396"/>
      <c r="T108" s="396"/>
      <c r="U108" s="396"/>
      <c r="V108" s="35">
        <f t="shared" si="35"/>
        <v>0</v>
      </c>
      <c r="W108" s="35">
        <f t="shared" si="36"/>
        <v>0</v>
      </c>
      <c r="X108" s="35">
        <f t="shared" si="37"/>
        <v>0</v>
      </c>
      <c r="Y108" s="75">
        <f t="shared" si="38"/>
        <v>0</v>
      </c>
      <c r="Z108" s="218"/>
      <c r="AA108" s="212"/>
      <c r="AB108" s="212"/>
      <c r="AC108" s="212"/>
      <c r="AD108" s="212"/>
      <c r="AE108" s="212"/>
      <c r="AF108" s="212"/>
      <c r="AG108" s="212"/>
      <c r="AH108" s="212"/>
      <c r="AI108" s="215"/>
      <c r="AJ108" s="215"/>
    </row>
    <row r="109" spans="1:36" s="50" customFormat="1" ht="15.75" x14ac:dyDescent="0.25">
      <c r="A109" s="123">
        <v>16</v>
      </c>
      <c r="B109" s="263" t="s">
        <v>260</v>
      </c>
      <c r="C109" s="132" t="s">
        <v>767</v>
      </c>
      <c r="D109" s="132">
        <f>(160+160)*0.9</f>
        <v>288</v>
      </c>
      <c r="E109" s="392" t="s">
        <v>215</v>
      </c>
      <c r="F109" s="392">
        <v>3.5</v>
      </c>
      <c r="G109" s="392">
        <v>3.5</v>
      </c>
      <c r="H109" s="392">
        <v>3.5</v>
      </c>
      <c r="I109" s="392">
        <v>3.5</v>
      </c>
      <c r="J109" s="392">
        <v>3.5</v>
      </c>
      <c r="K109" s="392">
        <v>3.5</v>
      </c>
      <c r="L109" s="392">
        <v>15</v>
      </c>
      <c r="M109" s="392">
        <v>15</v>
      </c>
      <c r="N109" s="392">
        <v>15</v>
      </c>
      <c r="O109" s="392">
        <v>15</v>
      </c>
      <c r="P109" s="392">
        <v>15</v>
      </c>
      <c r="Q109" s="392">
        <v>15</v>
      </c>
      <c r="R109" s="397">
        <v>390</v>
      </c>
      <c r="S109" s="397">
        <v>390</v>
      </c>
      <c r="T109" s="397">
        <v>390</v>
      </c>
      <c r="U109" s="397">
        <v>390</v>
      </c>
      <c r="V109" s="38">
        <f t="shared" si="35"/>
        <v>3.5</v>
      </c>
      <c r="W109" s="38">
        <f t="shared" si="36"/>
        <v>3.5</v>
      </c>
      <c r="X109" s="38">
        <f t="shared" si="37"/>
        <v>15</v>
      </c>
      <c r="Y109" s="73">
        <f t="shared" si="38"/>
        <v>15</v>
      </c>
      <c r="Z109" s="221">
        <f>SUM(V109:V112)</f>
        <v>3.5</v>
      </c>
      <c r="AA109" s="219">
        <f>SUM(W109:W112)</f>
        <v>3.5</v>
      </c>
      <c r="AB109" s="219">
        <f>SUM(X109:X112)</f>
        <v>15</v>
      </c>
      <c r="AC109" s="219">
        <f>SUM(Y109:Y112)</f>
        <v>15</v>
      </c>
      <c r="AD109" s="210">
        <f t="shared" ref="AD109:AG109" si="41">Z109*0.38*0.9*SQRT(3)</f>
        <v>2.0732648166599463</v>
      </c>
      <c r="AE109" s="210">
        <f t="shared" si="41"/>
        <v>2.0732648166599463</v>
      </c>
      <c r="AF109" s="210">
        <f t="shared" si="41"/>
        <v>8.8854206428283398</v>
      </c>
      <c r="AG109" s="210">
        <f t="shared" si="41"/>
        <v>8.8854206428283398</v>
      </c>
      <c r="AH109" s="219">
        <f>MAX(Z109:AC112)</f>
        <v>15</v>
      </c>
      <c r="AI109" s="213">
        <f t="shared" ref="AI109" si="42">AH109*0.38*0.9*SQRT(3)</f>
        <v>8.8854206428283398</v>
      </c>
      <c r="AJ109" s="213">
        <f>D109-AI109</f>
        <v>279.11457935717164</v>
      </c>
    </row>
    <row r="110" spans="1:36" s="50" customFormat="1" ht="15.75" x14ac:dyDescent="0.25">
      <c r="A110" s="111"/>
      <c r="B110" s="265"/>
      <c r="C110" s="133"/>
      <c r="D110" s="133"/>
      <c r="E110" s="383" t="s">
        <v>785</v>
      </c>
      <c r="F110" s="383">
        <v>0</v>
      </c>
      <c r="G110" s="383">
        <v>0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94">
        <v>0</v>
      </c>
      <c r="S110" s="394">
        <v>0</v>
      </c>
      <c r="T110" s="394">
        <v>0</v>
      </c>
      <c r="U110" s="394">
        <v>0</v>
      </c>
      <c r="V110" s="34">
        <f t="shared" si="35"/>
        <v>0</v>
      </c>
      <c r="W110" s="34">
        <f t="shared" si="36"/>
        <v>0</v>
      </c>
      <c r="X110" s="34">
        <f t="shared" si="37"/>
        <v>0</v>
      </c>
      <c r="Y110" s="74">
        <f t="shared" si="38"/>
        <v>0</v>
      </c>
      <c r="Z110" s="217"/>
      <c r="AA110" s="211"/>
      <c r="AB110" s="211"/>
      <c r="AC110" s="211"/>
      <c r="AD110" s="211"/>
      <c r="AE110" s="211"/>
      <c r="AF110" s="211"/>
      <c r="AG110" s="211"/>
      <c r="AH110" s="211"/>
      <c r="AI110" s="214"/>
      <c r="AJ110" s="214"/>
    </row>
    <row r="111" spans="1:36" s="50" customFormat="1" ht="15.75" x14ac:dyDescent="0.25">
      <c r="A111" s="111"/>
      <c r="B111" s="265"/>
      <c r="C111" s="133"/>
      <c r="D111" s="133"/>
      <c r="E111" s="385"/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  <c r="R111" s="395"/>
      <c r="S111" s="395"/>
      <c r="T111" s="395"/>
      <c r="U111" s="395"/>
      <c r="V111" s="34">
        <f t="shared" si="35"/>
        <v>0</v>
      </c>
      <c r="W111" s="34">
        <f t="shared" si="36"/>
        <v>0</v>
      </c>
      <c r="X111" s="34">
        <f t="shared" si="37"/>
        <v>0</v>
      </c>
      <c r="Y111" s="74">
        <f t="shared" si="38"/>
        <v>0</v>
      </c>
      <c r="Z111" s="217"/>
      <c r="AA111" s="211"/>
      <c r="AB111" s="211"/>
      <c r="AC111" s="211"/>
      <c r="AD111" s="211"/>
      <c r="AE111" s="211"/>
      <c r="AF111" s="211"/>
      <c r="AG111" s="211"/>
      <c r="AH111" s="211"/>
      <c r="AI111" s="214"/>
      <c r="AJ111" s="214"/>
    </row>
    <row r="112" spans="1:36" s="50" customFormat="1" ht="16.5" thickBot="1" x14ac:dyDescent="0.3">
      <c r="A112" s="112"/>
      <c r="B112" s="264"/>
      <c r="C112" s="134"/>
      <c r="D112" s="134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6"/>
      <c r="S112" s="396"/>
      <c r="T112" s="396"/>
      <c r="U112" s="396"/>
      <c r="V112" s="35">
        <f t="shared" si="35"/>
        <v>0</v>
      </c>
      <c r="W112" s="35">
        <f t="shared" si="36"/>
        <v>0</v>
      </c>
      <c r="X112" s="35">
        <f t="shared" si="37"/>
        <v>0</v>
      </c>
      <c r="Y112" s="75">
        <f t="shared" si="38"/>
        <v>0</v>
      </c>
      <c r="Z112" s="218"/>
      <c r="AA112" s="212"/>
      <c r="AB112" s="212"/>
      <c r="AC112" s="212"/>
      <c r="AD112" s="212"/>
      <c r="AE112" s="212"/>
      <c r="AF112" s="212"/>
      <c r="AG112" s="212"/>
      <c r="AH112" s="212"/>
      <c r="AI112" s="215"/>
      <c r="AJ112" s="215"/>
    </row>
    <row r="113" spans="1:36" s="50" customFormat="1" ht="18.75" customHeight="1" x14ac:dyDescent="0.25">
      <c r="A113" s="229">
        <v>17</v>
      </c>
      <c r="B113" s="263" t="s">
        <v>261</v>
      </c>
      <c r="C113" s="119" t="s">
        <v>19</v>
      </c>
      <c r="D113" s="119">
        <f>160*0.9</f>
        <v>144</v>
      </c>
      <c r="E113" s="392" t="s">
        <v>786</v>
      </c>
      <c r="F113" s="392">
        <v>2.2000000000000002</v>
      </c>
      <c r="G113" s="392">
        <v>2.2000000000000002</v>
      </c>
      <c r="H113" s="392">
        <v>2.2000000000000002</v>
      </c>
      <c r="I113" s="392">
        <v>2.2000000000000002</v>
      </c>
      <c r="J113" s="392">
        <v>2.2000000000000002</v>
      </c>
      <c r="K113" s="392">
        <v>2.2000000000000002</v>
      </c>
      <c r="L113" s="392">
        <v>2.2000000000000002</v>
      </c>
      <c r="M113" s="392">
        <v>2.2000000000000002</v>
      </c>
      <c r="N113" s="392">
        <v>2.2000000000000002</v>
      </c>
      <c r="O113" s="392">
        <v>2.2000000000000002</v>
      </c>
      <c r="P113" s="392">
        <v>2.2000000000000002</v>
      </c>
      <c r="Q113" s="392">
        <v>2.2000000000000002</v>
      </c>
      <c r="R113" s="397">
        <v>390</v>
      </c>
      <c r="S113" s="397">
        <v>390</v>
      </c>
      <c r="T113" s="397">
        <v>390</v>
      </c>
      <c r="U113" s="397">
        <v>390</v>
      </c>
      <c r="V113" s="38">
        <f t="shared" si="35"/>
        <v>2.2000000000000002</v>
      </c>
      <c r="W113" s="38">
        <f t="shared" si="36"/>
        <v>2.2000000000000002</v>
      </c>
      <c r="X113" s="38">
        <f t="shared" si="37"/>
        <v>2.2000000000000002</v>
      </c>
      <c r="Y113" s="73">
        <f t="shared" si="38"/>
        <v>2.2000000000000002</v>
      </c>
      <c r="Z113" s="231">
        <f>SUM(V113:V114)</f>
        <v>2.2000000000000002</v>
      </c>
      <c r="AA113" s="225">
        <f>SUM(W113:W114)</f>
        <v>2.2000000000000002</v>
      </c>
      <c r="AB113" s="225">
        <f>SUM(X113:X114)</f>
        <v>2.2000000000000002</v>
      </c>
      <c r="AC113" s="225">
        <f>SUM(Y113:Y114)</f>
        <v>2.2000000000000002</v>
      </c>
      <c r="AD113" s="225">
        <f t="shared" ref="AD113:AG113" si="43">Z113*0.38*0.9*SQRT(3)</f>
        <v>1.3031950276148234</v>
      </c>
      <c r="AE113" s="225">
        <f t="shared" si="43"/>
        <v>1.3031950276148234</v>
      </c>
      <c r="AF113" s="225">
        <f t="shared" si="43"/>
        <v>1.3031950276148234</v>
      </c>
      <c r="AG113" s="225">
        <f t="shared" si="43"/>
        <v>1.3031950276148234</v>
      </c>
      <c r="AH113" s="225">
        <f>MAX(Z113:AC114)</f>
        <v>2.2000000000000002</v>
      </c>
      <c r="AI113" s="227">
        <f t="shared" ref="AI113" si="44">AH113*0.38*0.9*SQRT(3)</f>
        <v>1.3031950276148234</v>
      </c>
      <c r="AJ113" s="227">
        <f>D113-AI113</f>
        <v>142.69680497238517</v>
      </c>
    </row>
    <row r="114" spans="1:36" s="50" customFormat="1" ht="16.5" thickBot="1" x14ac:dyDescent="0.3">
      <c r="A114" s="230"/>
      <c r="B114" s="264"/>
      <c r="C114" s="121"/>
      <c r="D114" s="12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6"/>
      <c r="S114" s="396"/>
      <c r="T114" s="396"/>
      <c r="U114" s="396"/>
      <c r="V114" s="35">
        <f t="shared" si="35"/>
        <v>0</v>
      </c>
      <c r="W114" s="35">
        <f t="shared" si="36"/>
        <v>0</v>
      </c>
      <c r="X114" s="35">
        <f t="shared" si="37"/>
        <v>0</v>
      </c>
      <c r="Y114" s="75">
        <f t="shared" si="38"/>
        <v>0</v>
      </c>
      <c r="Z114" s="232"/>
      <c r="AA114" s="226"/>
      <c r="AB114" s="226"/>
      <c r="AC114" s="226"/>
      <c r="AD114" s="226"/>
      <c r="AE114" s="226"/>
      <c r="AF114" s="226"/>
      <c r="AG114" s="226"/>
      <c r="AH114" s="226"/>
      <c r="AI114" s="228"/>
      <c r="AJ114" s="228"/>
    </row>
    <row r="115" spans="1:36" s="50" customFormat="1" ht="31.5" x14ac:dyDescent="0.25">
      <c r="A115" s="123">
        <v>18</v>
      </c>
      <c r="B115" s="124" t="s">
        <v>264</v>
      </c>
      <c r="C115" s="132" t="s">
        <v>92</v>
      </c>
      <c r="D115" s="132">
        <f>400*0.9</f>
        <v>360</v>
      </c>
      <c r="E115" s="392" t="s">
        <v>787</v>
      </c>
      <c r="F115" s="392">
        <v>37</v>
      </c>
      <c r="G115" s="392">
        <v>38</v>
      </c>
      <c r="H115" s="392">
        <v>45</v>
      </c>
      <c r="I115" s="392">
        <v>36</v>
      </c>
      <c r="J115" s="392">
        <v>38</v>
      </c>
      <c r="K115" s="392">
        <v>43</v>
      </c>
      <c r="L115" s="392">
        <v>25</v>
      </c>
      <c r="M115" s="392">
        <v>25</v>
      </c>
      <c r="N115" s="392">
        <v>25</v>
      </c>
      <c r="O115" s="392">
        <v>25</v>
      </c>
      <c r="P115" s="392">
        <v>25</v>
      </c>
      <c r="Q115" s="392">
        <v>25</v>
      </c>
      <c r="R115" s="392">
        <v>390</v>
      </c>
      <c r="S115" s="392">
        <v>390</v>
      </c>
      <c r="T115" s="392">
        <v>390</v>
      </c>
      <c r="U115" s="392">
        <v>390</v>
      </c>
      <c r="V115" s="38">
        <f t="shared" si="35"/>
        <v>40</v>
      </c>
      <c r="W115" s="38">
        <f t="shared" si="36"/>
        <v>39</v>
      </c>
      <c r="X115" s="38">
        <f t="shared" si="37"/>
        <v>25</v>
      </c>
      <c r="Y115" s="73">
        <f t="shared" si="38"/>
        <v>25</v>
      </c>
      <c r="Z115" s="221">
        <f>SUM(V115:V124)</f>
        <v>171</v>
      </c>
      <c r="AA115" s="219">
        <f>SUM(W115:W124)</f>
        <v>172</v>
      </c>
      <c r="AB115" s="219">
        <f>SUM(X115:X124)</f>
        <v>280.66666666666663</v>
      </c>
      <c r="AC115" s="219">
        <f>SUM(Y115:Y124)</f>
        <v>289.33333333333331</v>
      </c>
      <c r="AD115" s="210">
        <f t="shared" ref="AD115" si="45">Z115*0.38*0.9*SQRT(3)</f>
        <v>101.29379532824309</v>
      </c>
      <c r="AE115" s="210">
        <f t="shared" ref="AE115" si="46">AA115*0.38*0.9*SQRT(3)</f>
        <v>101.88615670443163</v>
      </c>
      <c r="AF115" s="210">
        <f t="shared" ref="AF115" si="47">AB115*0.38*0.9*SQRT(3)</f>
        <v>166.25609291692135</v>
      </c>
      <c r="AG115" s="210">
        <f t="shared" ref="AG115" si="48">AC115*0.38*0.9*SQRT(3)</f>
        <v>171.38989151055554</v>
      </c>
      <c r="AH115" s="219">
        <f>MAX(Z115:AC124)</f>
        <v>289.33333333333331</v>
      </c>
      <c r="AI115" s="213">
        <f t="shared" ref="AI115" si="49">AH115*0.38*0.9*SQRT(3)</f>
        <v>171.38989151055554</v>
      </c>
      <c r="AJ115" s="213">
        <f>D115-AI115</f>
        <v>188.61010848944446</v>
      </c>
    </row>
    <row r="116" spans="1:36" s="50" customFormat="1" ht="15.75" x14ac:dyDescent="0.25">
      <c r="A116" s="111"/>
      <c r="B116" s="114"/>
      <c r="C116" s="133"/>
      <c r="D116" s="133"/>
      <c r="E116" s="383" t="s">
        <v>788</v>
      </c>
      <c r="F116" s="383">
        <v>18</v>
      </c>
      <c r="G116" s="383">
        <v>18</v>
      </c>
      <c r="H116" s="383">
        <v>0</v>
      </c>
      <c r="I116" s="383">
        <v>14</v>
      </c>
      <c r="J116" s="383">
        <v>18</v>
      </c>
      <c r="K116" s="383">
        <v>0</v>
      </c>
      <c r="L116" s="383">
        <v>32</v>
      </c>
      <c r="M116" s="383">
        <v>32</v>
      </c>
      <c r="N116" s="383">
        <v>35</v>
      </c>
      <c r="O116" s="383">
        <v>34</v>
      </c>
      <c r="P116" s="383">
        <v>35</v>
      </c>
      <c r="Q116" s="383">
        <v>35</v>
      </c>
      <c r="R116" s="394">
        <v>390</v>
      </c>
      <c r="S116" s="394">
        <v>390</v>
      </c>
      <c r="T116" s="394">
        <v>390</v>
      </c>
      <c r="U116" s="394">
        <v>390</v>
      </c>
      <c r="V116" s="34">
        <f t="shared" si="35"/>
        <v>18</v>
      </c>
      <c r="W116" s="34">
        <f t="shared" si="36"/>
        <v>16</v>
      </c>
      <c r="X116" s="34">
        <f t="shared" si="37"/>
        <v>33</v>
      </c>
      <c r="Y116" s="74">
        <f t="shared" si="38"/>
        <v>34.666666666666664</v>
      </c>
      <c r="Z116" s="217"/>
      <c r="AA116" s="211"/>
      <c r="AB116" s="211"/>
      <c r="AC116" s="211"/>
      <c r="AD116" s="211"/>
      <c r="AE116" s="211"/>
      <c r="AF116" s="211"/>
      <c r="AG116" s="211"/>
      <c r="AH116" s="211"/>
      <c r="AI116" s="214"/>
      <c r="AJ116" s="214"/>
    </row>
    <row r="117" spans="1:36" s="50" customFormat="1" ht="15.75" x14ac:dyDescent="0.25">
      <c r="A117" s="111"/>
      <c r="B117" s="114"/>
      <c r="C117" s="133"/>
      <c r="D117" s="133"/>
      <c r="E117" s="385" t="s">
        <v>789</v>
      </c>
      <c r="F117" s="385">
        <v>17</v>
      </c>
      <c r="G117" s="385">
        <v>18</v>
      </c>
      <c r="H117" s="385">
        <v>16</v>
      </c>
      <c r="I117" s="385">
        <v>15</v>
      </c>
      <c r="J117" s="385">
        <v>18</v>
      </c>
      <c r="K117" s="385">
        <v>18</v>
      </c>
      <c r="L117" s="385">
        <v>32</v>
      </c>
      <c r="M117" s="385">
        <v>32</v>
      </c>
      <c r="N117" s="385">
        <v>35</v>
      </c>
      <c r="O117" s="385">
        <v>32</v>
      </c>
      <c r="P117" s="385">
        <v>35</v>
      </c>
      <c r="Q117" s="385">
        <v>39</v>
      </c>
      <c r="R117" s="385">
        <v>390</v>
      </c>
      <c r="S117" s="385">
        <v>390</v>
      </c>
      <c r="T117" s="385">
        <v>390</v>
      </c>
      <c r="U117" s="385">
        <v>390</v>
      </c>
      <c r="V117" s="34">
        <f t="shared" si="35"/>
        <v>17</v>
      </c>
      <c r="W117" s="34">
        <f t="shared" si="36"/>
        <v>17</v>
      </c>
      <c r="X117" s="34">
        <f t="shared" si="37"/>
        <v>33</v>
      </c>
      <c r="Y117" s="74">
        <f t="shared" si="38"/>
        <v>35.333333333333336</v>
      </c>
      <c r="Z117" s="217"/>
      <c r="AA117" s="211"/>
      <c r="AB117" s="211"/>
      <c r="AC117" s="211"/>
      <c r="AD117" s="211"/>
      <c r="AE117" s="211"/>
      <c r="AF117" s="211"/>
      <c r="AG117" s="211"/>
      <c r="AH117" s="211"/>
      <c r="AI117" s="214"/>
      <c r="AJ117" s="214"/>
    </row>
    <row r="118" spans="1:36" s="50" customFormat="1" ht="15.75" x14ac:dyDescent="0.25">
      <c r="A118" s="111"/>
      <c r="B118" s="114"/>
      <c r="C118" s="133"/>
      <c r="D118" s="133"/>
      <c r="E118" s="383" t="s">
        <v>790</v>
      </c>
      <c r="F118" s="383">
        <v>23</v>
      </c>
      <c r="G118" s="383">
        <v>26</v>
      </c>
      <c r="H118" s="383">
        <v>23</v>
      </c>
      <c r="I118" s="383">
        <v>25</v>
      </c>
      <c r="J118" s="383">
        <v>25</v>
      </c>
      <c r="K118" s="383">
        <v>28</v>
      </c>
      <c r="L118" s="383">
        <v>45</v>
      </c>
      <c r="M118" s="383">
        <v>40</v>
      </c>
      <c r="N118" s="383">
        <v>45</v>
      </c>
      <c r="O118" s="383">
        <v>40</v>
      </c>
      <c r="P118" s="383">
        <v>42</v>
      </c>
      <c r="Q118" s="383">
        <v>45</v>
      </c>
      <c r="R118" s="394">
        <v>390</v>
      </c>
      <c r="S118" s="394">
        <v>390</v>
      </c>
      <c r="T118" s="394">
        <v>390</v>
      </c>
      <c r="U118" s="394">
        <v>390</v>
      </c>
      <c r="V118" s="34">
        <f t="shared" si="35"/>
        <v>24</v>
      </c>
      <c r="W118" s="34">
        <f t="shared" si="36"/>
        <v>26</v>
      </c>
      <c r="X118" s="34">
        <f t="shared" si="37"/>
        <v>43.333333333333336</v>
      </c>
      <c r="Y118" s="74">
        <f t="shared" si="38"/>
        <v>42.333333333333336</v>
      </c>
      <c r="Z118" s="217"/>
      <c r="AA118" s="211"/>
      <c r="AB118" s="211"/>
      <c r="AC118" s="211"/>
      <c r="AD118" s="211"/>
      <c r="AE118" s="211"/>
      <c r="AF118" s="211"/>
      <c r="AG118" s="211"/>
      <c r="AH118" s="211"/>
      <c r="AI118" s="214"/>
      <c r="AJ118" s="214"/>
    </row>
    <row r="119" spans="1:36" s="50" customFormat="1" ht="15.75" x14ac:dyDescent="0.25">
      <c r="A119" s="111"/>
      <c r="B119" s="114"/>
      <c r="C119" s="133"/>
      <c r="D119" s="133"/>
      <c r="E119" s="385" t="s">
        <v>791</v>
      </c>
      <c r="F119" s="385">
        <v>12</v>
      </c>
      <c r="G119" s="385">
        <v>25</v>
      </c>
      <c r="H119" s="385">
        <v>14</v>
      </c>
      <c r="I119" s="385">
        <v>20</v>
      </c>
      <c r="J119" s="385">
        <v>23</v>
      </c>
      <c r="K119" s="385">
        <v>20</v>
      </c>
      <c r="L119" s="385">
        <v>40</v>
      </c>
      <c r="M119" s="385">
        <v>38</v>
      </c>
      <c r="N119" s="385">
        <v>38</v>
      </c>
      <c r="O119" s="385">
        <v>42</v>
      </c>
      <c r="P119" s="385">
        <v>40</v>
      </c>
      <c r="Q119" s="385">
        <v>40</v>
      </c>
      <c r="R119" s="395">
        <v>390</v>
      </c>
      <c r="S119" s="395">
        <v>390</v>
      </c>
      <c r="T119" s="395">
        <v>390</v>
      </c>
      <c r="U119" s="395">
        <v>390</v>
      </c>
      <c r="V119" s="34">
        <f t="shared" si="35"/>
        <v>17</v>
      </c>
      <c r="W119" s="34">
        <f t="shared" si="36"/>
        <v>21</v>
      </c>
      <c r="X119" s="34">
        <f t="shared" si="37"/>
        <v>38.666666666666664</v>
      </c>
      <c r="Y119" s="74">
        <f t="shared" si="38"/>
        <v>40.666666666666664</v>
      </c>
      <c r="Z119" s="217"/>
      <c r="AA119" s="211"/>
      <c r="AB119" s="211"/>
      <c r="AC119" s="211"/>
      <c r="AD119" s="211"/>
      <c r="AE119" s="211"/>
      <c r="AF119" s="211"/>
      <c r="AG119" s="211"/>
      <c r="AH119" s="211"/>
      <c r="AI119" s="214"/>
      <c r="AJ119" s="214"/>
    </row>
    <row r="120" spans="1:36" s="50" customFormat="1" ht="15.75" x14ac:dyDescent="0.25">
      <c r="A120" s="111"/>
      <c r="B120" s="114"/>
      <c r="C120" s="133"/>
      <c r="D120" s="133"/>
      <c r="E120" s="383" t="s">
        <v>792</v>
      </c>
      <c r="F120" s="383">
        <v>19</v>
      </c>
      <c r="G120" s="383">
        <v>20</v>
      </c>
      <c r="H120" s="383">
        <v>18</v>
      </c>
      <c r="I120" s="383">
        <v>18</v>
      </c>
      <c r="J120" s="383">
        <v>21</v>
      </c>
      <c r="K120" s="383">
        <v>18</v>
      </c>
      <c r="L120" s="383">
        <v>38</v>
      </c>
      <c r="M120" s="383">
        <v>35</v>
      </c>
      <c r="N120" s="383">
        <v>40</v>
      </c>
      <c r="O120" s="383">
        <v>45</v>
      </c>
      <c r="P120" s="383">
        <v>40</v>
      </c>
      <c r="Q120" s="383">
        <v>35</v>
      </c>
      <c r="R120" s="394">
        <v>390</v>
      </c>
      <c r="S120" s="394">
        <v>390</v>
      </c>
      <c r="T120" s="394">
        <v>390</v>
      </c>
      <c r="U120" s="394">
        <v>390</v>
      </c>
      <c r="V120" s="34">
        <f t="shared" si="35"/>
        <v>19</v>
      </c>
      <c r="W120" s="34">
        <f t="shared" si="36"/>
        <v>19</v>
      </c>
      <c r="X120" s="34">
        <f t="shared" si="37"/>
        <v>37.666666666666664</v>
      </c>
      <c r="Y120" s="74">
        <f t="shared" si="38"/>
        <v>40</v>
      </c>
      <c r="Z120" s="217"/>
      <c r="AA120" s="211"/>
      <c r="AB120" s="211"/>
      <c r="AC120" s="211"/>
      <c r="AD120" s="211"/>
      <c r="AE120" s="211"/>
      <c r="AF120" s="211"/>
      <c r="AG120" s="211"/>
      <c r="AH120" s="211"/>
      <c r="AI120" s="214"/>
      <c r="AJ120" s="214"/>
    </row>
    <row r="121" spans="1:36" s="50" customFormat="1" ht="15.75" x14ac:dyDescent="0.25">
      <c r="A121" s="111"/>
      <c r="B121" s="114"/>
      <c r="C121" s="133"/>
      <c r="D121" s="133"/>
      <c r="E121" s="385" t="s">
        <v>793</v>
      </c>
      <c r="F121" s="385">
        <v>18</v>
      </c>
      <c r="G121" s="385">
        <v>20</v>
      </c>
      <c r="H121" s="385">
        <v>16</v>
      </c>
      <c r="I121" s="385">
        <v>12</v>
      </c>
      <c r="J121" s="385">
        <v>17</v>
      </c>
      <c r="K121" s="385">
        <v>16</v>
      </c>
      <c r="L121" s="385">
        <v>34</v>
      </c>
      <c r="M121" s="385">
        <v>35</v>
      </c>
      <c r="N121" s="385">
        <v>35</v>
      </c>
      <c r="O121" s="385">
        <v>34</v>
      </c>
      <c r="P121" s="385">
        <v>35</v>
      </c>
      <c r="Q121" s="385">
        <v>32</v>
      </c>
      <c r="R121" s="395">
        <v>390</v>
      </c>
      <c r="S121" s="395">
        <v>390</v>
      </c>
      <c r="T121" s="395">
        <v>390</v>
      </c>
      <c r="U121" s="395">
        <v>390</v>
      </c>
      <c r="V121" s="34">
        <f t="shared" si="35"/>
        <v>18</v>
      </c>
      <c r="W121" s="34">
        <f t="shared" si="36"/>
        <v>15</v>
      </c>
      <c r="X121" s="34">
        <f t="shared" si="37"/>
        <v>34.666666666666664</v>
      </c>
      <c r="Y121" s="74">
        <f t="shared" si="38"/>
        <v>33.666666666666664</v>
      </c>
      <c r="Z121" s="217"/>
      <c r="AA121" s="211"/>
      <c r="AB121" s="211"/>
      <c r="AC121" s="211"/>
      <c r="AD121" s="211"/>
      <c r="AE121" s="211"/>
      <c r="AF121" s="211"/>
      <c r="AG121" s="211"/>
      <c r="AH121" s="211"/>
      <c r="AI121" s="214"/>
      <c r="AJ121" s="214"/>
    </row>
    <row r="122" spans="1:36" s="50" customFormat="1" ht="15.75" x14ac:dyDescent="0.25">
      <c r="A122" s="111"/>
      <c r="B122" s="114"/>
      <c r="C122" s="133"/>
      <c r="D122" s="133"/>
      <c r="E122" s="383" t="s">
        <v>794</v>
      </c>
      <c r="F122" s="383">
        <v>17</v>
      </c>
      <c r="G122" s="383">
        <v>15</v>
      </c>
      <c r="H122" s="383">
        <v>22</v>
      </c>
      <c r="I122" s="383">
        <v>16</v>
      </c>
      <c r="J122" s="383">
        <v>18</v>
      </c>
      <c r="K122" s="383">
        <v>23</v>
      </c>
      <c r="L122" s="383">
        <v>35</v>
      </c>
      <c r="M122" s="383">
        <v>32</v>
      </c>
      <c r="N122" s="383">
        <v>39</v>
      </c>
      <c r="O122" s="383">
        <v>40</v>
      </c>
      <c r="P122" s="383">
        <v>41</v>
      </c>
      <c r="Q122" s="383">
        <v>32</v>
      </c>
      <c r="R122" s="394">
        <v>390</v>
      </c>
      <c r="S122" s="394">
        <v>390</v>
      </c>
      <c r="T122" s="394">
        <v>390</v>
      </c>
      <c r="U122" s="394">
        <v>390</v>
      </c>
      <c r="V122" s="34">
        <f t="shared" si="35"/>
        <v>18</v>
      </c>
      <c r="W122" s="34">
        <f t="shared" si="36"/>
        <v>19</v>
      </c>
      <c r="X122" s="34">
        <f t="shared" si="37"/>
        <v>35.333333333333336</v>
      </c>
      <c r="Y122" s="74">
        <f t="shared" si="38"/>
        <v>37.666666666666664</v>
      </c>
      <c r="Z122" s="217"/>
      <c r="AA122" s="211"/>
      <c r="AB122" s="211"/>
      <c r="AC122" s="211"/>
      <c r="AD122" s="211"/>
      <c r="AE122" s="211"/>
      <c r="AF122" s="211"/>
      <c r="AG122" s="211"/>
      <c r="AH122" s="211"/>
      <c r="AI122" s="214"/>
      <c r="AJ122" s="214"/>
    </row>
    <row r="123" spans="1:36" s="50" customFormat="1" ht="15.75" x14ac:dyDescent="0.25">
      <c r="A123" s="111"/>
      <c r="B123" s="114"/>
      <c r="C123" s="133"/>
      <c r="D123" s="133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95"/>
      <c r="S123" s="395"/>
      <c r="T123" s="395"/>
      <c r="U123" s="395"/>
      <c r="V123" s="34">
        <f t="shared" si="35"/>
        <v>0</v>
      </c>
      <c r="W123" s="34">
        <f t="shared" si="36"/>
        <v>0</v>
      </c>
      <c r="X123" s="34">
        <f t="shared" si="37"/>
        <v>0</v>
      </c>
      <c r="Y123" s="74">
        <f t="shared" si="38"/>
        <v>0</v>
      </c>
      <c r="Z123" s="217"/>
      <c r="AA123" s="211"/>
      <c r="AB123" s="211"/>
      <c r="AC123" s="211"/>
      <c r="AD123" s="211"/>
      <c r="AE123" s="211"/>
      <c r="AF123" s="211"/>
      <c r="AG123" s="211"/>
      <c r="AH123" s="211"/>
      <c r="AI123" s="214"/>
      <c r="AJ123" s="214"/>
    </row>
    <row r="124" spans="1:36" s="50" customFormat="1" ht="16.5" thickBot="1" x14ac:dyDescent="0.3">
      <c r="A124" s="112"/>
      <c r="B124" s="115"/>
      <c r="C124" s="134"/>
      <c r="D124" s="134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6"/>
      <c r="S124" s="396"/>
      <c r="T124" s="396"/>
      <c r="U124" s="396"/>
      <c r="V124" s="35">
        <f t="shared" si="35"/>
        <v>0</v>
      </c>
      <c r="W124" s="35">
        <f t="shared" si="36"/>
        <v>0</v>
      </c>
      <c r="X124" s="35">
        <f t="shared" si="37"/>
        <v>0</v>
      </c>
      <c r="Y124" s="75">
        <f t="shared" si="38"/>
        <v>0</v>
      </c>
      <c r="Z124" s="218"/>
      <c r="AA124" s="212"/>
      <c r="AB124" s="212"/>
      <c r="AC124" s="212"/>
      <c r="AD124" s="212"/>
      <c r="AE124" s="212"/>
      <c r="AF124" s="212"/>
      <c r="AG124" s="212"/>
      <c r="AH124" s="212"/>
      <c r="AI124" s="215"/>
      <c r="AJ124" s="215"/>
    </row>
    <row r="125" spans="1:36" s="50" customFormat="1" ht="18.75" customHeight="1" x14ac:dyDescent="0.25">
      <c r="A125" s="229">
        <v>19</v>
      </c>
      <c r="B125" s="263" t="s">
        <v>265</v>
      </c>
      <c r="C125" s="132" t="s">
        <v>796</v>
      </c>
      <c r="D125" s="132">
        <f>(400+400)*0.9</f>
        <v>720</v>
      </c>
      <c r="E125" s="392" t="s">
        <v>795</v>
      </c>
      <c r="F125" s="392">
        <v>162</v>
      </c>
      <c r="G125" s="392">
        <v>176</v>
      </c>
      <c r="H125" s="392">
        <v>178</v>
      </c>
      <c r="I125" s="392">
        <v>162</v>
      </c>
      <c r="J125" s="392">
        <v>176</v>
      </c>
      <c r="K125" s="392">
        <v>178</v>
      </c>
      <c r="L125" s="392">
        <v>125</v>
      </c>
      <c r="M125" s="392">
        <v>125</v>
      </c>
      <c r="N125" s="392">
        <v>125</v>
      </c>
      <c r="O125" s="392">
        <v>125</v>
      </c>
      <c r="P125" s="392">
        <v>125</v>
      </c>
      <c r="Q125" s="392">
        <v>125</v>
      </c>
      <c r="R125" s="397">
        <v>390</v>
      </c>
      <c r="S125" s="397">
        <v>390</v>
      </c>
      <c r="T125" s="397">
        <v>390</v>
      </c>
      <c r="U125" s="397">
        <v>390</v>
      </c>
      <c r="V125" s="38">
        <f t="shared" ref="V125:V126" si="50">IF(AND(F125=0,G125=0,H125=0),0,IF(AND(F125=0,G125=0),H125,IF(AND(F125=0,H125=0),G125,IF(AND(G125=0,H125=0),F125,IF(F125=0,(G125+H125)/2,IF(G125=0,(F125+H125)/2,IF(H125=0,(F125+G125)/2,(F125+G125+H125)/3)))))))</f>
        <v>172</v>
      </c>
      <c r="W125" s="38">
        <f t="shared" ref="W125:W126" si="51">IF(AND(I125=0,J125=0,K125=0),0,IF(AND(I125=0,J125=0),K125,IF(AND(I125=0,K125=0),J125,IF(AND(J125=0,K125=0),I125,IF(I125=0,(J125+K125)/2,IF(J125=0,(I125+K125)/2,IF(K125=0,(I125+J125)/2,(I125+J125+K125)/3)))))))</f>
        <v>172</v>
      </c>
      <c r="X125" s="38">
        <f t="shared" ref="X125:X126" si="52">IF(AND(L125=0,M125=0,N125=0),0,IF(AND(L125=0,M125=0),N125,IF(AND(L125=0,N125=0),M125,IF(AND(M125=0,N125=0),L125,IF(L125=0,(M125+N125)/2,IF(M125=0,(L125+N125)/2,IF(N125=0,(L125+M125)/2,(L125+M125+N125)/3)))))))</f>
        <v>125</v>
      </c>
      <c r="Y125" s="73">
        <f t="shared" ref="Y125:Y126" si="53">IF(AND(O125=0,P125=0,Q125=0),0,IF(AND(O125=0,P125=0),Q125,IF(AND(O125=0,Q125=0),P125,IF(AND(P125=0,Q125=0),O125,IF(O125=0,(P125+Q125)/2,IF(P125=0,(O125+Q125)/2,IF(Q125=0,(O125+P125)/2,(O125+P125+Q125)/3)))))))</f>
        <v>125</v>
      </c>
      <c r="Z125" s="231">
        <f>SUM(V125:V126)</f>
        <v>172</v>
      </c>
      <c r="AA125" s="225">
        <f>SUM(W125:W126)</f>
        <v>172</v>
      </c>
      <c r="AB125" s="225">
        <f>SUM(X125:X126)</f>
        <v>125</v>
      </c>
      <c r="AC125" s="225">
        <f>SUM(Y125:Y126)</f>
        <v>125</v>
      </c>
      <c r="AD125" s="225">
        <f t="shared" ref="AD125" si="54">Z125*0.38*0.9*SQRT(3)</f>
        <v>101.88615670443163</v>
      </c>
      <c r="AE125" s="225">
        <f t="shared" ref="AE125" si="55">AA125*0.38*0.9*SQRT(3)</f>
        <v>101.88615670443163</v>
      </c>
      <c r="AF125" s="225">
        <f t="shared" ref="AF125" si="56">AB125*0.38*0.9*SQRT(3)</f>
        <v>74.045172023569506</v>
      </c>
      <c r="AG125" s="225">
        <f t="shared" ref="AG125" si="57">AC125*0.38*0.9*SQRT(3)</f>
        <v>74.045172023569506</v>
      </c>
      <c r="AH125" s="225">
        <f>MAX(Z125:AC126)</f>
        <v>172</v>
      </c>
      <c r="AI125" s="227">
        <f t="shared" ref="AI125" si="58">AH125*0.38*0.9*SQRT(3)</f>
        <v>101.88615670443163</v>
      </c>
      <c r="AJ125" s="227">
        <f>D125-AI125</f>
        <v>618.11384329556836</v>
      </c>
    </row>
    <row r="126" spans="1:36" s="50" customFormat="1" ht="16.5" thickBot="1" x14ac:dyDescent="0.3">
      <c r="A126" s="230"/>
      <c r="B126" s="264"/>
      <c r="C126" s="134"/>
      <c r="D126" s="134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6"/>
      <c r="S126" s="396"/>
      <c r="T126" s="396"/>
      <c r="U126" s="396"/>
      <c r="V126" s="35">
        <f t="shared" si="50"/>
        <v>0</v>
      </c>
      <c r="W126" s="35">
        <f t="shared" si="51"/>
        <v>0</v>
      </c>
      <c r="X126" s="35">
        <f t="shared" si="52"/>
        <v>0</v>
      </c>
      <c r="Y126" s="75">
        <f t="shared" si="53"/>
        <v>0</v>
      </c>
      <c r="Z126" s="232"/>
      <c r="AA126" s="226"/>
      <c r="AB126" s="226"/>
      <c r="AC126" s="226"/>
      <c r="AD126" s="226"/>
      <c r="AE126" s="226"/>
      <c r="AF126" s="226"/>
      <c r="AG126" s="226"/>
      <c r="AH126" s="226"/>
      <c r="AI126" s="228"/>
      <c r="AJ126" s="228"/>
    </row>
    <row r="127" spans="1:36" s="50" customFormat="1" ht="18.75" customHeight="1" x14ac:dyDescent="0.25">
      <c r="A127" s="229">
        <v>20</v>
      </c>
      <c r="B127" s="263" t="s">
        <v>309</v>
      </c>
      <c r="C127" s="119" t="s">
        <v>302</v>
      </c>
      <c r="D127" s="119">
        <f>40*0.9</f>
        <v>36</v>
      </c>
      <c r="E127" s="392" t="s">
        <v>797</v>
      </c>
      <c r="F127" s="392">
        <v>18</v>
      </c>
      <c r="G127" s="392">
        <v>20</v>
      </c>
      <c r="H127" s="392">
        <v>22</v>
      </c>
      <c r="I127" s="392">
        <v>18</v>
      </c>
      <c r="J127" s="392">
        <v>20</v>
      </c>
      <c r="K127" s="392">
        <v>22</v>
      </c>
      <c r="L127" s="392">
        <v>12</v>
      </c>
      <c r="M127" s="392">
        <v>12</v>
      </c>
      <c r="N127" s="392">
        <v>15</v>
      </c>
      <c r="O127" s="392">
        <v>19</v>
      </c>
      <c r="P127" s="392">
        <v>17</v>
      </c>
      <c r="Q127" s="392">
        <v>15</v>
      </c>
      <c r="R127" s="397">
        <v>380</v>
      </c>
      <c r="S127" s="397">
        <v>380</v>
      </c>
      <c r="T127" s="397">
        <v>380</v>
      </c>
      <c r="U127" s="397">
        <v>380</v>
      </c>
      <c r="V127" s="38">
        <f t="shared" ref="V127:V128" si="59">IF(AND(F127=0,G127=0,H127=0),0,IF(AND(F127=0,G127=0),H127,IF(AND(F127=0,H127=0),G127,IF(AND(G127=0,H127=0),F127,IF(F127=0,(G127+H127)/2,IF(G127=0,(F127+H127)/2,IF(H127=0,(F127+G127)/2,(F127+G127+H127)/3)))))))</f>
        <v>20</v>
      </c>
      <c r="W127" s="38">
        <f t="shared" ref="W127:W128" si="60">IF(AND(I127=0,J127=0,K127=0),0,IF(AND(I127=0,J127=0),K127,IF(AND(I127=0,K127=0),J127,IF(AND(J127=0,K127=0),I127,IF(I127=0,(J127+K127)/2,IF(J127=0,(I127+K127)/2,IF(K127=0,(I127+J127)/2,(I127+J127+K127)/3)))))))</f>
        <v>20</v>
      </c>
      <c r="X127" s="38">
        <f t="shared" ref="X127:X128" si="61">IF(AND(L127=0,M127=0,N127=0),0,IF(AND(L127=0,M127=0),N127,IF(AND(L127=0,N127=0),M127,IF(AND(M127=0,N127=0),L127,IF(L127=0,(M127+N127)/2,IF(M127=0,(L127+N127)/2,IF(N127=0,(L127+M127)/2,(L127+M127+N127)/3)))))))</f>
        <v>13</v>
      </c>
      <c r="Y127" s="73">
        <f t="shared" ref="Y127:Y128" si="62">IF(AND(O127=0,P127=0,Q127=0),0,IF(AND(O127=0,P127=0),Q127,IF(AND(O127=0,Q127=0),P127,IF(AND(P127=0,Q127=0),O127,IF(O127=0,(P127+Q127)/2,IF(P127=0,(O127+Q127)/2,IF(Q127=0,(O127+P127)/2,(O127+P127+Q127)/3)))))))</f>
        <v>17</v>
      </c>
      <c r="Z127" s="231">
        <f>SUM(V127:V128)</f>
        <v>20</v>
      </c>
      <c r="AA127" s="225">
        <f>SUM(W127:W128)</f>
        <v>20</v>
      </c>
      <c r="AB127" s="225">
        <f>SUM(X127:X128)</f>
        <v>13</v>
      </c>
      <c r="AC127" s="225">
        <f>SUM(Y127:Y128)</f>
        <v>17</v>
      </c>
      <c r="AD127" s="225">
        <f t="shared" ref="AD127" si="63">Z127*0.38*0.9*SQRT(3)</f>
        <v>11.847227523771119</v>
      </c>
      <c r="AE127" s="225">
        <f t="shared" ref="AE127" si="64">AA127*0.38*0.9*SQRT(3)</f>
        <v>11.847227523771119</v>
      </c>
      <c r="AF127" s="225">
        <f t="shared" ref="AF127" si="65">AB127*0.38*0.9*SQRT(3)</f>
        <v>7.7006978904512291</v>
      </c>
      <c r="AG127" s="225">
        <f t="shared" ref="AG127" si="66">AC127*0.38*0.9*SQRT(3)</f>
        <v>10.070143395205452</v>
      </c>
      <c r="AH127" s="225">
        <f>MAX(Z127:AC128)</f>
        <v>20</v>
      </c>
      <c r="AI127" s="227">
        <f t="shared" ref="AI127" si="67">AH127*0.38*0.9*SQRT(3)</f>
        <v>11.847227523771119</v>
      </c>
      <c r="AJ127" s="227">
        <f>D127-AI127</f>
        <v>24.152772476228883</v>
      </c>
    </row>
    <row r="128" spans="1:36" s="50" customFormat="1" ht="16.5" thickBot="1" x14ac:dyDescent="0.3">
      <c r="A128" s="230"/>
      <c r="B128" s="264"/>
      <c r="C128" s="121"/>
      <c r="D128" s="121"/>
      <c r="E128" s="391"/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6"/>
      <c r="S128" s="396"/>
      <c r="T128" s="396"/>
      <c r="U128" s="396"/>
      <c r="V128" s="35">
        <f t="shared" si="59"/>
        <v>0</v>
      </c>
      <c r="W128" s="35">
        <f t="shared" si="60"/>
        <v>0</v>
      </c>
      <c r="X128" s="35">
        <f t="shared" si="61"/>
        <v>0</v>
      </c>
      <c r="Y128" s="75">
        <f t="shared" si="62"/>
        <v>0</v>
      </c>
      <c r="Z128" s="232"/>
      <c r="AA128" s="226"/>
      <c r="AB128" s="226"/>
      <c r="AC128" s="226"/>
      <c r="AD128" s="226"/>
      <c r="AE128" s="226"/>
      <c r="AF128" s="226"/>
      <c r="AG128" s="226"/>
      <c r="AH128" s="226"/>
      <c r="AI128" s="228"/>
      <c r="AJ128" s="228"/>
    </row>
    <row r="129" spans="1:37" s="50" customFormat="1" ht="18.75" customHeight="1" x14ac:dyDescent="0.25">
      <c r="A129" s="229">
        <v>21</v>
      </c>
      <c r="B129" s="263" t="s">
        <v>492</v>
      </c>
      <c r="C129" s="119" t="s">
        <v>19</v>
      </c>
      <c r="D129" s="119">
        <f>160*0.9</f>
        <v>144</v>
      </c>
      <c r="E129" s="392" t="s">
        <v>798</v>
      </c>
      <c r="F129" s="392">
        <v>3</v>
      </c>
      <c r="G129" s="392">
        <v>3</v>
      </c>
      <c r="H129" s="392">
        <v>3</v>
      </c>
      <c r="I129" s="392">
        <v>5</v>
      </c>
      <c r="J129" s="392">
        <v>5</v>
      </c>
      <c r="K129" s="392">
        <v>5</v>
      </c>
      <c r="L129" s="392">
        <v>0</v>
      </c>
      <c r="M129" s="392">
        <v>0</v>
      </c>
      <c r="N129" s="392">
        <v>0</v>
      </c>
      <c r="O129" s="392">
        <v>0</v>
      </c>
      <c r="P129" s="392">
        <v>0</v>
      </c>
      <c r="Q129" s="392">
        <v>0</v>
      </c>
      <c r="R129" s="397">
        <v>390</v>
      </c>
      <c r="S129" s="397">
        <v>390</v>
      </c>
      <c r="T129" s="397">
        <v>0</v>
      </c>
      <c r="U129" s="397">
        <v>0</v>
      </c>
      <c r="V129" s="38">
        <f t="shared" ref="V129:V130" si="68">IF(AND(F129=0,G129=0,H129=0),0,IF(AND(F129=0,G129=0),H129,IF(AND(F129=0,H129=0),G129,IF(AND(G129=0,H129=0),F129,IF(F129=0,(G129+H129)/2,IF(G129=0,(F129+H129)/2,IF(H129=0,(F129+G129)/2,(F129+G129+H129)/3)))))))</f>
        <v>3</v>
      </c>
      <c r="W129" s="38">
        <f t="shared" ref="W129:W130" si="69">IF(AND(I129=0,J129=0,K129=0),0,IF(AND(I129=0,J129=0),K129,IF(AND(I129=0,K129=0),J129,IF(AND(J129=0,K129=0),I129,IF(I129=0,(J129+K129)/2,IF(J129=0,(I129+K129)/2,IF(K129=0,(I129+J129)/2,(I129+J129+K129)/3)))))))</f>
        <v>5</v>
      </c>
      <c r="X129" s="38">
        <f t="shared" ref="X129:X130" si="70">IF(AND(L129=0,M129=0,N129=0),0,IF(AND(L129=0,M129=0),N129,IF(AND(L129=0,N129=0),M129,IF(AND(M129=0,N129=0),L129,IF(L129=0,(M129+N129)/2,IF(M129=0,(L129+N129)/2,IF(N129=0,(L129+M129)/2,(L129+M129+N129)/3)))))))</f>
        <v>0</v>
      </c>
      <c r="Y129" s="73">
        <f t="shared" ref="Y129:Y130" si="71">IF(AND(O129=0,P129=0,Q129=0),0,IF(AND(O129=0,P129=0),Q129,IF(AND(O129=0,Q129=0),P129,IF(AND(P129=0,Q129=0),O129,IF(O129=0,(P129+Q129)/2,IF(P129=0,(O129+Q129)/2,IF(Q129=0,(O129+P129)/2,(O129+P129+Q129)/3)))))))</f>
        <v>0</v>
      </c>
      <c r="Z129" s="231">
        <f>SUM(V129:V130)</f>
        <v>3</v>
      </c>
      <c r="AA129" s="225">
        <f>SUM(W129:W130)</f>
        <v>5</v>
      </c>
      <c r="AB129" s="225">
        <f>SUM(X129:X130)</f>
        <v>0</v>
      </c>
      <c r="AC129" s="225">
        <f>SUM(Y129:Y130)</f>
        <v>0</v>
      </c>
      <c r="AD129" s="225">
        <f t="shared" ref="AD129" si="72">Z129*0.38*0.9*SQRT(3)</f>
        <v>1.7770841285656684</v>
      </c>
      <c r="AE129" s="225">
        <f t="shared" ref="AE129" si="73">AA129*0.38*0.9*SQRT(3)</f>
        <v>2.9618068809427798</v>
      </c>
      <c r="AF129" s="225">
        <f t="shared" ref="AF129" si="74">AB129*0.38*0.9*SQRT(3)</f>
        <v>0</v>
      </c>
      <c r="AG129" s="225">
        <f t="shared" ref="AG129" si="75">AC129*0.38*0.9*SQRT(3)</f>
        <v>0</v>
      </c>
      <c r="AH129" s="225">
        <f>MAX(Z129:AC130)</f>
        <v>5</v>
      </c>
      <c r="AI129" s="227">
        <f t="shared" ref="AI129" si="76">AH129*0.38*0.9*SQRT(3)</f>
        <v>2.9618068809427798</v>
      </c>
      <c r="AJ129" s="227">
        <f>D129-AI129</f>
        <v>141.03819311905721</v>
      </c>
    </row>
    <row r="130" spans="1:37" s="50" customFormat="1" ht="16.5" thickBot="1" x14ac:dyDescent="0.3">
      <c r="A130" s="230"/>
      <c r="B130" s="264"/>
      <c r="C130" s="121"/>
      <c r="D130" s="121"/>
      <c r="E130" s="391"/>
      <c r="F130" s="391"/>
      <c r="G130" s="391"/>
      <c r="H130" s="391"/>
      <c r="I130" s="391"/>
      <c r="J130" s="391"/>
      <c r="K130" s="391"/>
      <c r="L130" s="391"/>
      <c r="M130" s="391"/>
      <c r="N130" s="391"/>
      <c r="O130" s="391"/>
      <c r="P130" s="391"/>
      <c r="Q130" s="391"/>
      <c r="R130" s="396"/>
      <c r="S130" s="396"/>
      <c r="T130" s="396"/>
      <c r="U130" s="396"/>
      <c r="V130" s="35">
        <f t="shared" si="68"/>
        <v>0</v>
      </c>
      <c r="W130" s="35">
        <f t="shared" si="69"/>
        <v>0</v>
      </c>
      <c r="X130" s="35">
        <f t="shared" si="70"/>
        <v>0</v>
      </c>
      <c r="Y130" s="75">
        <f t="shared" si="71"/>
        <v>0</v>
      </c>
      <c r="Z130" s="232"/>
      <c r="AA130" s="226"/>
      <c r="AB130" s="226"/>
      <c r="AC130" s="226"/>
      <c r="AD130" s="226"/>
      <c r="AE130" s="226"/>
      <c r="AF130" s="226"/>
      <c r="AG130" s="226"/>
      <c r="AH130" s="226"/>
      <c r="AI130" s="228"/>
      <c r="AJ130" s="228"/>
    </row>
    <row r="131" spans="1:37" s="50" customFormat="1" ht="18.75" customHeight="1" x14ac:dyDescent="0.25">
      <c r="A131" s="229">
        <v>22</v>
      </c>
      <c r="B131" s="263" t="s">
        <v>800</v>
      </c>
      <c r="C131" s="119" t="s">
        <v>14</v>
      </c>
      <c r="D131" s="119">
        <f>630*0.9</f>
        <v>567</v>
      </c>
      <c r="E131" s="392" t="s">
        <v>799</v>
      </c>
      <c r="F131" s="392">
        <v>0</v>
      </c>
      <c r="G131" s="392">
        <v>0</v>
      </c>
      <c r="H131" s="392">
        <v>0</v>
      </c>
      <c r="I131" s="392">
        <v>6.8</v>
      </c>
      <c r="J131" s="392">
        <v>6.8</v>
      </c>
      <c r="K131" s="392">
        <v>6.8</v>
      </c>
      <c r="L131" s="392">
        <v>0</v>
      </c>
      <c r="M131" s="392">
        <v>0</v>
      </c>
      <c r="N131" s="392">
        <v>0</v>
      </c>
      <c r="O131" s="392">
        <v>0</v>
      </c>
      <c r="P131" s="392">
        <v>0</v>
      </c>
      <c r="Q131" s="392">
        <v>0</v>
      </c>
      <c r="R131" s="397">
        <v>390</v>
      </c>
      <c r="S131" s="397">
        <v>390</v>
      </c>
      <c r="T131" s="397">
        <v>0</v>
      </c>
      <c r="U131" s="397">
        <v>0</v>
      </c>
      <c r="V131" s="38">
        <f t="shared" ref="V131:V132" si="77">IF(AND(F131=0,G131=0,H131=0),0,IF(AND(F131=0,G131=0),H131,IF(AND(F131=0,H131=0),G131,IF(AND(G131=0,H131=0),F131,IF(F131=0,(G131+H131)/2,IF(G131=0,(F131+H131)/2,IF(H131=0,(F131+G131)/2,(F131+G131+H131)/3)))))))</f>
        <v>0</v>
      </c>
      <c r="W131" s="38">
        <f t="shared" ref="W131:W132" si="78">IF(AND(I131=0,J131=0,K131=0),0,IF(AND(I131=0,J131=0),K131,IF(AND(I131=0,K131=0),J131,IF(AND(J131=0,K131=0),I131,IF(I131=0,(J131+K131)/2,IF(J131=0,(I131+K131)/2,IF(K131=0,(I131+J131)/2,(I131+J131+K131)/3)))))))</f>
        <v>6.8</v>
      </c>
      <c r="X131" s="38">
        <f t="shared" ref="X131:X132" si="79">IF(AND(L131=0,M131=0,N131=0),0,IF(AND(L131=0,M131=0),N131,IF(AND(L131=0,N131=0),M131,IF(AND(M131=0,N131=0),L131,IF(L131=0,(M131+N131)/2,IF(M131=0,(L131+N131)/2,IF(N131=0,(L131+M131)/2,(L131+M131+N131)/3)))))))</f>
        <v>0</v>
      </c>
      <c r="Y131" s="73">
        <f t="shared" ref="Y131:Y132" si="80">IF(AND(O131=0,P131=0,Q131=0),0,IF(AND(O131=0,P131=0),Q131,IF(AND(O131=0,Q131=0),P131,IF(AND(P131=0,Q131=0),O131,IF(O131=0,(P131+Q131)/2,IF(P131=0,(O131+Q131)/2,IF(Q131=0,(O131+P131)/2,(O131+P131+Q131)/3)))))))</f>
        <v>0</v>
      </c>
      <c r="Z131" s="231">
        <f>SUM(V131:V132)</f>
        <v>0</v>
      </c>
      <c r="AA131" s="225">
        <f>SUM(W131:W132)</f>
        <v>6.8</v>
      </c>
      <c r="AB131" s="225">
        <f>SUM(X131:X132)</f>
        <v>0</v>
      </c>
      <c r="AC131" s="225">
        <f>SUM(Y131:Y132)</f>
        <v>0</v>
      </c>
      <c r="AD131" s="225">
        <f t="shared" ref="AD131" si="81">Z131*0.38*0.9*SQRT(3)</f>
        <v>0</v>
      </c>
      <c r="AE131" s="225">
        <f t="shared" ref="AE131" si="82">AA131*0.38*0.9*SQRT(3)</f>
        <v>4.0280573580821812</v>
      </c>
      <c r="AF131" s="225">
        <f t="shared" ref="AF131" si="83">AB131*0.38*0.9*SQRT(3)</f>
        <v>0</v>
      </c>
      <c r="AG131" s="225">
        <f t="shared" ref="AG131" si="84">AC131*0.38*0.9*SQRT(3)</f>
        <v>0</v>
      </c>
      <c r="AH131" s="225">
        <f>MAX(Z131:AC132)</f>
        <v>6.8</v>
      </c>
      <c r="AI131" s="227">
        <f t="shared" ref="AI131" si="85">AH131*0.38*0.9*SQRT(3)</f>
        <v>4.0280573580821812</v>
      </c>
      <c r="AJ131" s="227">
        <f>D131-AI131</f>
        <v>562.97194264191785</v>
      </c>
    </row>
    <row r="132" spans="1:37" s="50" customFormat="1" ht="16.5" thickBot="1" x14ac:dyDescent="0.3">
      <c r="A132" s="230"/>
      <c r="B132" s="264"/>
      <c r="C132" s="121"/>
      <c r="D132" s="12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6"/>
      <c r="S132" s="396"/>
      <c r="T132" s="396"/>
      <c r="U132" s="396"/>
      <c r="V132" s="35">
        <f t="shared" si="77"/>
        <v>0</v>
      </c>
      <c r="W132" s="35">
        <f t="shared" si="78"/>
        <v>0</v>
      </c>
      <c r="X132" s="35">
        <f t="shared" si="79"/>
        <v>0</v>
      </c>
      <c r="Y132" s="75">
        <f t="shared" si="80"/>
        <v>0</v>
      </c>
      <c r="Z132" s="232"/>
      <c r="AA132" s="226"/>
      <c r="AB132" s="226"/>
      <c r="AC132" s="226"/>
      <c r="AD132" s="226"/>
      <c r="AE132" s="226"/>
      <c r="AF132" s="226"/>
      <c r="AG132" s="226"/>
      <c r="AH132" s="226"/>
      <c r="AI132" s="228"/>
      <c r="AJ132" s="228"/>
    </row>
    <row r="133" spans="1:37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60">
        <f>SUM(AF12:AF132)</f>
        <v>1084.9296058685466</v>
      </c>
      <c r="AG133" s="60">
        <f>SUM(AG12:AG132)</f>
        <v>1117.924134522249</v>
      </c>
      <c r="AH133" s="50"/>
      <c r="AI133" s="50"/>
      <c r="AJ133" s="50"/>
      <c r="AK133" s="50"/>
    </row>
    <row r="134" spans="1:37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</sheetData>
  <sheetProtection password="CCE5" sheet="1" objects="1" scenarios="1" formatCells="0" formatColumns="0" formatRows="0" insertRows="0"/>
  <mergeCells count="360">
    <mergeCell ref="AJ64:AJ65"/>
    <mergeCell ref="AJ61:AJ63"/>
    <mergeCell ref="AJ53:AJ60"/>
    <mergeCell ref="AJ48:AJ52"/>
    <mergeCell ref="AJ40:AJ47"/>
    <mergeCell ref="AJ28:AJ39"/>
    <mergeCell ref="AJ21:AJ27"/>
    <mergeCell ref="AJ12:AJ20"/>
    <mergeCell ref="AJ8:AJ11"/>
    <mergeCell ref="AJ113:AJ114"/>
    <mergeCell ref="AJ109:AJ112"/>
    <mergeCell ref="AJ107:AJ108"/>
    <mergeCell ref="AJ103:AJ106"/>
    <mergeCell ref="AJ97:AJ102"/>
    <mergeCell ref="AJ92:AJ96"/>
    <mergeCell ref="AJ80:AJ91"/>
    <mergeCell ref="AJ74:AJ79"/>
    <mergeCell ref="AJ66:AJ73"/>
    <mergeCell ref="AJ131:AJ132"/>
    <mergeCell ref="AJ129:AJ130"/>
    <mergeCell ref="AJ127:AJ128"/>
    <mergeCell ref="AJ125:AJ126"/>
    <mergeCell ref="AJ115:AJ124"/>
    <mergeCell ref="AE131:AE132"/>
    <mergeCell ref="AF131:AF132"/>
    <mergeCell ref="AG131:AG132"/>
    <mergeCell ref="AH131:AH132"/>
    <mergeCell ref="AI131:AI132"/>
    <mergeCell ref="AH129:AH130"/>
    <mergeCell ref="AI129:AI130"/>
    <mergeCell ref="AE129:AE130"/>
    <mergeCell ref="AF129:AF130"/>
    <mergeCell ref="AG129:AG130"/>
    <mergeCell ref="AE127:AE128"/>
    <mergeCell ref="AF127:AF128"/>
    <mergeCell ref="AG127:AG128"/>
    <mergeCell ref="AH127:AH128"/>
    <mergeCell ref="AI127:AI128"/>
    <mergeCell ref="AE115:AE124"/>
    <mergeCell ref="AF115:AF124"/>
    <mergeCell ref="AG115:AG124"/>
    <mergeCell ref="AH115:AH124"/>
    <mergeCell ref="D80:D91"/>
    <mergeCell ref="D92:D96"/>
    <mergeCell ref="D97:D102"/>
    <mergeCell ref="D103:D106"/>
    <mergeCell ref="D107:D108"/>
    <mergeCell ref="D109:D112"/>
    <mergeCell ref="D113:D114"/>
    <mergeCell ref="D115:D124"/>
    <mergeCell ref="D125:D126"/>
    <mergeCell ref="D12:D20"/>
    <mergeCell ref="D21:D27"/>
    <mergeCell ref="D28:D39"/>
    <mergeCell ref="D40:D47"/>
    <mergeCell ref="D48:D52"/>
    <mergeCell ref="D53:D60"/>
    <mergeCell ref="D61:D63"/>
    <mergeCell ref="D64:D65"/>
    <mergeCell ref="D66:D73"/>
    <mergeCell ref="A131:A132"/>
    <mergeCell ref="B131:B132"/>
    <mergeCell ref="C131:C132"/>
    <mergeCell ref="Z131:Z132"/>
    <mergeCell ref="AA131:AA132"/>
    <mergeCell ref="AB131:AB132"/>
    <mergeCell ref="AC131:AC132"/>
    <mergeCell ref="AD131:AD132"/>
    <mergeCell ref="AB129:AB130"/>
    <mergeCell ref="AC129:AC130"/>
    <mergeCell ref="AD129:AD130"/>
    <mergeCell ref="A129:A130"/>
    <mergeCell ref="B129:B130"/>
    <mergeCell ref="C129:C130"/>
    <mergeCell ref="Z129:Z130"/>
    <mergeCell ref="AA129:AA130"/>
    <mergeCell ref="D129:D130"/>
    <mergeCell ref="D131:D132"/>
    <mergeCell ref="A127:A128"/>
    <mergeCell ref="B127:B128"/>
    <mergeCell ref="C127:C128"/>
    <mergeCell ref="Z127:Z128"/>
    <mergeCell ref="AA127:AA128"/>
    <mergeCell ref="AB127:AB128"/>
    <mergeCell ref="AC127:AC128"/>
    <mergeCell ref="AD127:AD128"/>
    <mergeCell ref="AB125:AB126"/>
    <mergeCell ref="AC125:AC126"/>
    <mergeCell ref="AD125:AD126"/>
    <mergeCell ref="D127:D128"/>
    <mergeCell ref="AI115:AI124"/>
    <mergeCell ref="A125:A126"/>
    <mergeCell ref="B125:B126"/>
    <mergeCell ref="C125:C126"/>
    <mergeCell ref="Z125:Z126"/>
    <mergeCell ref="AA125:AA126"/>
    <mergeCell ref="AH125:AH126"/>
    <mergeCell ref="AI125:AI126"/>
    <mergeCell ref="AE125:AE126"/>
    <mergeCell ref="AF125:AF126"/>
    <mergeCell ref="AG125:AG126"/>
    <mergeCell ref="A115:A124"/>
    <mergeCell ref="B115:B124"/>
    <mergeCell ref="C115:C124"/>
    <mergeCell ref="Z115:Z124"/>
    <mergeCell ref="AA115:AA124"/>
    <mergeCell ref="AB115:AB124"/>
    <mergeCell ref="AC115:AC124"/>
    <mergeCell ref="AD115:AD124"/>
    <mergeCell ref="AD28:AD39"/>
    <mergeCell ref="A28:A39"/>
    <mergeCell ref="B28:B39"/>
    <mergeCell ref="Z28:Z39"/>
    <mergeCell ref="AA28:AA39"/>
    <mergeCell ref="AB28:AB39"/>
    <mergeCell ref="AB113:AB114"/>
    <mergeCell ref="A113:A114"/>
    <mergeCell ref="B113:B114"/>
    <mergeCell ref="A109:A112"/>
    <mergeCell ref="B109:B112"/>
    <mergeCell ref="AB109:AB112"/>
    <mergeCell ref="AC109:AC112"/>
    <mergeCell ref="AD109:AD112"/>
    <mergeCell ref="AB107:AB108"/>
    <mergeCell ref="AC107:AC108"/>
    <mergeCell ref="AD107:AD108"/>
    <mergeCell ref="AB97:AB102"/>
    <mergeCell ref="AC97:AC102"/>
    <mergeCell ref="AD97:AD102"/>
    <mergeCell ref="AC74:AC79"/>
    <mergeCell ref="C113:C114"/>
    <mergeCell ref="Z113:Z114"/>
    <mergeCell ref="D74:D79"/>
    <mergeCell ref="AA113:AA114"/>
    <mergeCell ref="AH107:AH108"/>
    <mergeCell ref="AI107:AI108"/>
    <mergeCell ref="C109:C112"/>
    <mergeCell ref="Z109:Z112"/>
    <mergeCell ref="AA109:AA112"/>
    <mergeCell ref="AC113:AC114"/>
    <mergeCell ref="AD113:AD114"/>
    <mergeCell ref="AE113:AE114"/>
    <mergeCell ref="AF113:AF114"/>
    <mergeCell ref="AG113:AG114"/>
    <mergeCell ref="AE109:AE112"/>
    <mergeCell ref="AF109:AF112"/>
    <mergeCell ref="AG109:AG112"/>
    <mergeCell ref="AH109:AH112"/>
    <mergeCell ref="AH113:AH114"/>
    <mergeCell ref="AI113:AI114"/>
    <mergeCell ref="AI109:AI112"/>
    <mergeCell ref="AI103:AI106"/>
    <mergeCell ref="A107:A108"/>
    <mergeCell ref="B107:B108"/>
    <mergeCell ref="C107:C108"/>
    <mergeCell ref="Z107:Z108"/>
    <mergeCell ref="AA107:AA108"/>
    <mergeCell ref="A103:A106"/>
    <mergeCell ref="B103:B106"/>
    <mergeCell ref="C103:C106"/>
    <mergeCell ref="Z103:Z106"/>
    <mergeCell ref="AA103:AA106"/>
    <mergeCell ref="AB103:AB106"/>
    <mergeCell ref="AC103:AC106"/>
    <mergeCell ref="AD103:AD106"/>
    <mergeCell ref="AE107:AE108"/>
    <mergeCell ref="AF107:AF108"/>
    <mergeCell ref="AG107:AG108"/>
    <mergeCell ref="AE103:AE106"/>
    <mergeCell ref="AF103:AF106"/>
    <mergeCell ref="AG103:AG106"/>
    <mergeCell ref="AH103:AH106"/>
    <mergeCell ref="AE92:AE96"/>
    <mergeCell ref="AF92:AF96"/>
    <mergeCell ref="AG92:AG96"/>
    <mergeCell ref="AH92:AH96"/>
    <mergeCell ref="AI92:AI96"/>
    <mergeCell ref="A97:A102"/>
    <mergeCell ref="B97:B102"/>
    <mergeCell ref="C97:C102"/>
    <mergeCell ref="Z97:Z102"/>
    <mergeCell ref="AA97:AA102"/>
    <mergeCell ref="AH97:AH102"/>
    <mergeCell ref="AI97:AI102"/>
    <mergeCell ref="AE97:AE102"/>
    <mergeCell ref="AF97:AF102"/>
    <mergeCell ref="AG97:AG102"/>
    <mergeCell ref="A92:A96"/>
    <mergeCell ref="B92:B96"/>
    <mergeCell ref="C92:C96"/>
    <mergeCell ref="Z92:Z96"/>
    <mergeCell ref="AA92:AA96"/>
    <mergeCell ref="AB92:AB96"/>
    <mergeCell ref="AC92:AC96"/>
    <mergeCell ref="AD92:AD96"/>
    <mergeCell ref="AB80:AB91"/>
    <mergeCell ref="AC80:AC91"/>
    <mergeCell ref="AD80:AD91"/>
    <mergeCell ref="A80:A91"/>
    <mergeCell ref="B80:B91"/>
    <mergeCell ref="C80:C91"/>
    <mergeCell ref="Z80:Z91"/>
    <mergeCell ref="AA80:AA91"/>
    <mergeCell ref="AH66:AH73"/>
    <mergeCell ref="A74:A79"/>
    <mergeCell ref="B74:B79"/>
    <mergeCell ref="C74:C79"/>
    <mergeCell ref="Z74:Z79"/>
    <mergeCell ref="AA74:AA79"/>
    <mergeCell ref="AH74:AH79"/>
    <mergeCell ref="AD74:AD79"/>
    <mergeCell ref="C66:C73"/>
    <mergeCell ref="Z66:Z73"/>
    <mergeCell ref="AA66:AA73"/>
    <mergeCell ref="AB66:AB73"/>
    <mergeCell ref="AC66:AC73"/>
    <mergeCell ref="AD66:AD73"/>
    <mergeCell ref="A66:A73"/>
    <mergeCell ref="B66:B73"/>
    <mergeCell ref="AH80:AH91"/>
    <mergeCell ref="AI80:AI91"/>
    <mergeCell ref="AE80:AE91"/>
    <mergeCell ref="AF80:AF91"/>
    <mergeCell ref="AG80:AG91"/>
    <mergeCell ref="AE64:AE65"/>
    <mergeCell ref="AF64:AF65"/>
    <mergeCell ref="AG64:AG65"/>
    <mergeCell ref="AE74:AE79"/>
    <mergeCell ref="AF74:AF79"/>
    <mergeCell ref="AG74:AG79"/>
    <mergeCell ref="AE66:AE73"/>
    <mergeCell ref="AF66:AF73"/>
    <mergeCell ref="AG66:AG73"/>
    <mergeCell ref="AB64:AB65"/>
    <mergeCell ref="AC64:AC65"/>
    <mergeCell ref="AD64:AD65"/>
    <mergeCell ref="AI74:AI79"/>
    <mergeCell ref="AB74:AB79"/>
    <mergeCell ref="AE61:AE63"/>
    <mergeCell ref="AF61:AF63"/>
    <mergeCell ref="AG61:AG63"/>
    <mergeCell ref="AH61:AH63"/>
    <mergeCell ref="AI61:AI63"/>
    <mergeCell ref="AB61:AB63"/>
    <mergeCell ref="AC61:AC63"/>
    <mergeCell ref="AD61:AD63"/>
    <mergeCell ref="AH64:AH65"/>
    <mergeCell ref="AI64:AI65"/>
    <mergeCell ref="AI66:AI73"/>
    <mergeCell ref="A64:A65"/>
    <mergeCell ref="B64:B65"/>
    <mergeCell ref="C64:C65"/>
    <mergeCell ref="Z64:Z65"/>
    <mergeCell ref="AA64:AA65"/>
    <mergeCell ref="A61:A63"/>
    <mergeCell ref="B61:B63"/>
    <mergeCell ref="C61:C63"/>
    <mergeCell ref="Z61:Z63"/>
    <mergeCell ref="AA61:AA63"/>
    <mergeCell ref="AB53:AB60"/>
    <mergeCell ref="AC53:AC60"/>
    <mergeCell ref="AD53:AD60"/>
    <mergeCell ref="AE48:AE52"/>
    <mergeCell ref="AF48:AF52"/>
    <mergeCell ref="AG48:AG52"/>
    <mergeCell ref="AH48:AH52"/>
    <mergeCell ref="AI48:AI52"/>
    <mergeCell ref="A53:A60"/>
    <mergeCell ref="B53:B60"/>
    <mergeCell ref="C53:C60"/>
    <mergeCell ref="Z53:Z60"/>
    <mergeCell ref="AA53:AA60"/>
    <mergeCell ref="AH53:AH60"/>
    <mergeCell ref="AI53:AI60"/>
    <mergeCell ref="AE53:AE60"/>
    <mergeCell ref="AF53:AF60"/>
    <mergeCell ref="AG53:AG60"/>
    <mergeCell ref="A48:A52"/>
    <mergeCell ref="B48:B52"/>
    <mergeCell ref="C48:C52"/>
    <mergeCell ref="Z48:Z52"/>
    <mergeCell ref="AA48:AA52"/>
    <mergeCell ref="AB48:AB52"/>
    <mergeCell ref="AC48:AC52"/>
    <mergeCell ref="AD48:AD52"/>
    <mergeCell ref="AB40:AB47"/>
    <mergeCell ref="AC40:AC47"/>
    <mergeCell ref="AD40:AD47"/>
    <mergeCell ref="AH21:AH27"/>
    <mergeCell ref="AI21:AI27"/>
    <mergeCell ref="A40:A47"/>
    <mergeCell ref="B40:B47"/>
    <mergeCell ref="C40:C47"/>
    <mergeCell ref="Z40:Z47"/>
    <mergeCell ref="AA40:AA47"/>
    <mergeCell ref="AH40:AH47"/>
    <mergeCell ref="AI40:AI47"/>
    <mergeCell ref="AE40:AE47"/>
    <mergeCell ref="AF40:AF47"/>
    <mergeCell ref="AG40:AG47"/>
    <mergeCell ref="AI28:AI39"/>
    <mergeCell ref="C28:C39"/>
    <mergeCell ref="AE28:AE39"/>
    <mergeCell ref="AF28:AF39"/>
    <mergeCell ref="AG28:AG39"/>
    <mergeCell ref="AH28:AH39"/>
    <mergeCell ref="AC28:AC39"/>
    <mergeCell ref="AH12:AH20"/>
    <mergeCell ref="AI12:AI20"/>
    <mergeCell ref="A21:A27"/>
    <mergeCell ref="B21:B27"/>
    <mergeCell ref="C21:C27"/>
    <mergeCell ref="Z21:Z27"/>
    <mergeCell ref="AA21:AA27"/>
    <mergeCell ref="AB21:AB27"/>
    <mergeCell ref="AC21:AC27"/>
    <mergeCell ref="AD21:AD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Z12:Z20"/>
    <mergeCell ref="AA12:AA20"/>
    <mergeCell ref="AE21:AE27"/>
    <mergeCell ref="AF21:AF27"/>
    <mergeCell ref="AG21:AG27"/>
    <mergeCell ref="B2:Q3"/>
    <mergeCell ref="F5:U6"/>
    <mergeCell ref="V5:AH6"/>
    <mergeCell ref="AD10:AE10"/>
    <mergeCell ref="AF10:AG10"/>
    <mergeCell ref="R10:S10"/>
    <mergeCell ref="T10:U10"/>
    <mergeCell ref="V10:W10"/>
    <mergeCell ref="X10:Y10"/>
    <mergeCell ref="Z10:AA10"/>
    <mergeCell ref="AB10:AC10"/>
    <mergeCell ref="Z8:AC9"/>
    <mergeCell ref="AD8:AG9"/>
    <mergeCell ref="D8:D11"/>
    <mergeCell ref="A8:A11"/>
    <mergeCell ref="B8:B11"/>
    <mergeCell ref="C8:C11"/>
    <mergeCell ref="E8:E11"/>
    <mergeCell ref="F8:Q8"/>
    <mergeCell ref="R8:U9"/>
    <mergeCell ref="V8:Y9"/>
    <mergeCell ref="AH8:AH11"/>
    <mergeCell ref="AI8:AI11"/>
    <mergeCell ref="F9:K9"/>
    <mergeCell ref="L9:Q9"/>
    <mergeCell ref="F10:H10"/>
    <mergeCell ref="I10:K10"/>
    <mergeCell ref="L10:N10"/>
    <mergeCell ref="O10:Q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4</vt:lpstr>
      <vt:lpstr> 7 </vt:lpstr>
      <vt:lpstr>8</vt:lpstr>
      <vt:lpstr>Корф</vt:lpstr>
      <vt:lpstr>9</vt:lpstr>
      <vt:lpstr>10</vt:lpstr>
      <vt:lpstr>Лазо</vt:lpstr>
      <vt:lpstr>11</vt:lpstr>
      <vt:lpstr>12</vt:lpstr>
      <vt:lpstr>Эссо</vt:lpstr>
      <vt:lpstr>14</vt:lpstr>
      <vt:lpstr>16</vt:lpstr>
      <vt:lpstr>17</vt:lpstr>
      <vt:lpstr>19</vt:lpstr>
      <vt:lpstr>22</vt:lpstr>
      <vt:lpstr>23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2017-02-27T22:45:52Z</dcterms:modified>
</cp:coreProperties>
</file>